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3365" activeTab="2"/>
  </bookViews>
  <sheets>
    <sheet name="แนวทางการจัดทำแผน" sheetId="1" r:id="rId1"/>
    <sheet name="ปฏิบัติงานจังหวัด" sheetId="3" r:id="rId2"/>
    <sheet name="ปฏิบัติงานโครงการ" sheetId="2" r:id="rId3"/>
    <sheet name="อบรมโครงการ" sheetId="4" r:id="rId4"/>
    <sheet name="ต.ย.อบรมโครงการ" sheetId="5" r:id="rId5"/>
    <sheet name="แผนเงินโครงการ" sheetId="6" r:id="rId6"/>
    <sheet name="แผนเงินจังหวัด" sheetId="7" r:id="rId7"/>
  </sheets>
  <definedNames>
    <definedName name="_xlnm._FilterDatabase" localSheetId="2" hidden="1">ปฏิบัติงานโครงการ!$A$3:$T$499</definedName>
    <definedName name="_xlnm._FilterDatabase" localSheetId="5" hidden="1">แผนเงินโครงการ!$A$3:$AA$213</definedName>
    <definedName name="_xlnm._FilterDatabase" localSheetId="3" hidden="1">อบรมโครงการ!$A$1:$AD$78</definedName>
    <definedName name="_xlnm.Print_Titles" localSheetId="2">ปฏิบัติงานโครงการ!$3:$6</definedName>
    <definedName name="_xlnm.Print_Titles" localSheetId="5">แผนเงินโครงการ!$3:$6</definedName>
    <definedName name="_xlnm.Print_Titles" localSheetId="3">อบรมโครงการ!$3:$6</definedName>
  </definedNames>
  <calcPr calcId="144525"/>
</workbook>
</file>

<file path=xl/calcChain.xml><?xml version="1.0" encoding="utf-8"?>
<calcChain xmlns="http://schemas.openxmlformats.org/spreadsheetml/2006/main">
  <c r="D54" i="2" l="1"/>
  <c r="D50" i="2"/>
  <c r="D80" i="2" l="1"/>
  <c r="D77" i="2"/>
  <c r="D91" i="2"/>
  <c r="D108" i="2"/>
  <c r="D447" i="2"/>
  <c r="D253" i="2"/>
  <c r="D32" i="2"/>
  <c r="C168" i="6"/>
  <c r="C164" i="6"/>
  <c r="C162" i="6" s="1"/>
  <c r="C171" i="6"/>
  <c r="C170" i="6"/>
  <c r="C117" i="6"/>
  <c r="C116" i="6"/>
  <c r="U9" i="6"/>
  <c r="AD9" i="6"/>
  <c r="AE9" i="6"/>
  <c r="AC9" i="6"/>
  <c r="AB9" i="6"/>
  <c r="AA9" i="6"/>
  <c r="V9" i="6"/>
  <c r="C149" i="6"/>
  <c r="C139" i="6"/>
  <c r="C129" i="6"/>
  <c r="C130" i="6"/>
  <c r="C118" i="6"/>
  <c r="J205" i="6"/>
  <c r="J204" i="6" s="1"/>
  <c r="K205" i="6"/>
  <c r="K204" i="6"/>
  <c r="L205" i="6"/>
  <c r="L204" i="6" s="1"/>
  <c r="L199" i="6" s="1"/>
  <c r="L198" i="6" s="1"/>
  <c r="M205" i="6"/>
  <c r="M204" i="6"/>
  <c r="N205" i="6"/>
  <c r="N204" i="6" s="1"/>
  <c r="O205" i="6"/>
  <c r="O204" i="6"/>
  <c r="J201" i="6"/>
  <c r="J200" i="6" s="1"/>
  <c r="K201" i="6"/>
  <c r="K200" i="6" s="1"/>
  <c r="L201" i="6"/>
  <c r="L200" i="6"/>
  <c r="M201" i="6"/>
  <c r="M200" i="6"/>
  <c r="N201" i="6"/>
  <c r="N200" i="6" s="1"/>
  <c r="O201" i="6"/>
  <c r="O200" i="6"/>
  <c r="J195" i="6"/>
  <c r="J194" i="6" s="1"/>
  <c r="K195" i="6"/>
  <c r="K194" i="6"/>
  <c r="L195" i="6"/>
  <c r="L194" i="6" s="1"/>
  <c r="M195" i="6"/>
  <c r="M194" i="6"/>
  <c r="N195" i="6"/>
  <c r="N194" i="6" s="1"/>
  <c r="O195" i="6"/>
  <c r="O194" i="6"/>
  <c r="J191" i="6"/>
  <c r="J190" i="6" s="1"/>
  <c r="K191" i="6"/>
  <c r="K190" i="6"/>
  <c r="L191" i="6"/>
  <c r="L190" i="6" s="1"/>
  <c r="M191" i="6"/>
  <c r="M190" i="6"/>
  <c r="N191" i="6"/>
  <c r="N190" i="6" s="1"/>
  <c r="O191" i="6"/>
  <c r="O190" i="6"/>
  <c r="C177" i="6"/>
  <c r="C178" i="6"/>
  <c r="C180" i="6"/>
  <c r="C182" i="6"/>
  <c r="C184" i="6"/>
  <c r="C185" i="6"/>
  <c r="C187" i="6"/>
  <c r="C189" i="6"/>
  <c r="J175" i="6"/>
  <c r="K175" i="6"/>
  <c r="L175" i="6"/>
  <c r="M175" i="6"/>
  <c r="N175" i="6"/>
  <c r="O175" i="6"/>
  <c r="I175" i="6"/>
  <c r="C174" i="6"/>
  <c r="C173" i="6"/>
  <c r="J172" i="6"/>
  <c r="K172" i="6"/>
  <c r="L172" i="6"/>
  <c r="M172" i="6"/>
  <c r="N172" i="6"/>
  <c r="O172" i="6"/>
  <c r="J169" i="6"/>
  <c r="K169" i="6"/>
  <c r="L169" i="6"/>
  <c r="M169" i="6"/>
  <c r="N169" i="6"/>
  <c r="O169" i="6"/>
  <c r="C167" i="6"/>
  <c r="C165" i="6"/>
  <c r="J162" i="6"/>
  <c r="K162" i="6"/>
  <c r="L162" i="6"/>
  <c r="M162" i="6"/>
  <c r="N162" i="6"/>
  <c r="O162" i="6"/>
  <c r="J159" i="6"/>
  <c r="K159" i="6"/>
  <c r="L159" i="6"/>
  <c r="M159" i="6"/>
  <c r="N159" i="6"/>
  <c r="O159" i="6"/>
  <c r="C161" i="6"/>
  <c r="C160" i="6"/>
  <c r="C159" i="6" s="1"/>
  <c r="C156" i="6"/>
  <c r="C153" i="6"/>
  <c r="C145" i="6"/>
  <c r="C148" i="6"/>
  <c r="C147" i="6" s="1"/>
  <c r="C146" i="6" s="1"/>
  <c r="J147" i="6"/>
  <c r="J146" i="6"/>
  <c r="K147" i="6"/>
  <c r="K146" i="6"/>
  <c r="L147" i="6"/>
  <c r="L146" i="6"/>
  <c r="M147" i="6"/>
  <c r="M146" i="6"/>
  <c r="N147" i="6"/>
  <c r="N146" i="6"/>
  <c r="O147" i="6"/>
  <c r="O146" i="6"/>
  <c r="C144" i="6"/>
  <c r="C143" i="6"/>
  <c r="C141" i="6"/>
  <c r="C140" i="6"/>
  <c r="O138" i="6"/>
  <c r="O137" i="6"/>
  <c r="N138" i="6"/>
  <c r="N137" i="6"/>
  <c r="M138" i="6"/>
  <c r="L138" i="6"/>
  <c r="L137" i="6"/>
  <c r="K138" i="6"/>
  <c r="K137" i="6" s="1"/>
  <c r="J138" i="6"/>
  <c r="J137" i="6"/>
  <c r="M137" i="6"/>
  <c r="J131" i="6"/>
  <c r="K131" i="6"/>
  <c r="L131" i="6"/>
  <c r="M131" i="6"/>
  <c r="N131" i="6"/>
  <c r="O131" i="6"/>
  <c r="C125" i="6"/>
  <c r="J127" i="6"/>
  <c r="K127" i="6"/>
  <c r="L127" i="6"/>
  <c r="M127" i="6"/>
  <c r="N127" i="6"/>
  <c r="O127" i="6"/>
  <c r="C124" i="6"/>
  <c r="C110" i="6"/>
  <c r="C109" i="6"/>
  <c r="C108" i="6" s="1"/>
  <c r="C107" i="6" s="1"/>
  <c r="C104" i="6"/>
  <c r="C103" i="6"/>
  <c r="C105" i="6"/>
  <c r="C106" i="6"/>
  <c r="I113" i="6"/>
  <c r="J102" i="6"/>
  <c r="J101" i="6" s="1"/>
  <c r="J100" i="6" s="1"/>
  <c r="J98" i="6"/>
  <c r="J97" i="6"/>
  <c r="J96" i="6" s="1"/>
  <c r="K98" i="6"/>
  <c r="K97" i="6"/>
  <c r="K96" i="6"/>
  <c r="L98" i="6"/>
  <c r="L97" i="6"/>
  <c r="L96" i="6"/>
  <c r="M98" i="6"/>
  <c r="M97" i="6" s="1"/>
  <c r="M96" i="6" s="1"/>
  <c r="N98" i="6"/>
  <c r="N97" i="6"/>
  <c r="N96" i="6" s="1"/>
  <c r="O98" i="6"/>
  <c r="O97" i="6"/>
  <c r="O96" i="6"/>
  <c r="J93" i="6"/>
  <c r="J92" i="6"/>
  <c r="J88" i="6"/>
  <c r="J87" i="6"/>
  <c r="K88" i="6"/>
  <c r="K87" i="6"/>
  <c r="L88" i="6"/>
  <c r="L87" i="6"/>
  <c r="M88" i="6"/>
  <c r="M87" i="6" s="1"/>
  <c r="M83" i="6" s="1"/>
  <c r="M82" i="6" s="1"/>
  <c r="M81" i="6" s="1"/>
  <c r="N88" i="6"/>
  <c r="N87" i="6"/>
  <c r="O88" i="6"/>
  <c r="O87" i="6" s="1"/>
  <c r="J79" i="6"/>
  <c r="K79" i="6"/>
  <c r="L79" i="6"/>
  <c r="M79" i="6"/>
  <c r="N79" i="6"/>
  <c r="O79" i="6"/>
  <c r="C73" i="6"/>
  <c r="C76" i="6"/>
  <c r="C78" i="6"/>
  <c r="C80" i="6"/>
  <c r="C79" i="6"/>
  <c r="J74" i="6"/>
  <c r="K74" i="6"/>
  <c r="L74" i="6"/>
  <c r="M74" i="6"/>
  <c r="N74" i="6"/>
  <c r="O74" i="6"/>
  <c r="C72" i="6"/>
  <c r="C70" i="6"/>
  <c r="C68" i="6"/>
  <c r="C67" i="6"/>
  <c r="C63" i="6"/>
  <c r="C61" i="6"/>
  <c r="C58" i="6"/>
  <c r="C56" i="6"/>
  <c r="C54" i="6"/>
  <c r="C51" i="6"/>
  <c r="C50" i="6"/>
  <c r="C43" i="6"/>
  <c r="C47" i="6"/>
  <c r="C44" i="6"/>
  <c r="C46" i="6"/>
  <c r="C42" i="6"/>
  <c r="C39" i="6"/>
  <c r="C38" i="6"/>
  <c r="C36" i="6"/>
  <c r="C35" i="6"/>
  <c r="C33" i="6"/>
  <c r="C32" i="6"/>
  <c r="C29" i="6"/>
  <c r="C28" i="6"/>
  <c r="C27" i="6"/>
  <c r="C24" i="6"/>
  <c r="C21" i="6"/>
  <c r="C20" i="6"/>
  <c r="C18" i="6"/>
  <c r="C17" i="6"/>
  <c r="J122" i="6"/>
  <c r="J121" i="6"/>
  <c r="K122" i="6"/>
  <c r="K121" i="6"/>
  <c r="L122" i="6"/>
  <c r="L121" i="6"/>
  <c r="M122" i="6"/>
  <c r="M121" i="6"/>
  <c r="N122" i="6"/>
  <c r="N121" i="6"/>
  <c r="O122" i="6"/>
  <c r="O121" i="6"/>
  <c r="J113" i="6"/>
  <c r="K113" i="6"/>
  <c r="L113" i="6"/>
  <c r="M113" i="6"/>
  <c r="N113" i="6"/>
  <c r="O113" i="6"/>
  <c r="J119" i="6"/>
  <c r="K119" i="6"/>
  <c r="L119" i="6"/>
  <c r="M119" i="6"/>
  <c r="N119" i="6"/>
  <c r="O119" i="6"/>
  <c r="K102" i="6"/>
  <c r="K101" i="6"/>
  <c r="K100" i="6"/>
  <c r="L102" i="6"/>
  <c r="L101" i="6" s="1"/>
  <c r="L100" i="6" s="1"/>
  <c r="M102" i="6"/>
  <c r="M101" i="6"/>
  <c r="M100" i="6" s="1"/>
  <c r="N102" i="6"/>
  <c r="N101" i="6"/>
  <c r="N100" i="6"/>
  <c r="O102" i="6"/>
  <c r="O101" i="6"/>
  <c r="O100" i="6"/>
  <c r="J109" i="6"/>
  <c r="J108" i="6" s="1"/>
  <c r="J107" i="6" s="1"/>
  <c r="K109" i="6"/>
  <c r="K108" i="6"/>
  <c r="K107" i="6" s="1"/>
  <c r="L109" i="6"/>
  <c r="L108" i="6"/>
  <c r="L107" i="6"/>
  <c r="M109" i="6"/>
  <c r="M108" i="6"/>
  <c r="M107" i="6"/>
  <c r="N109" i="6"/>
  <c r="N108" i="6" s="1"/>
  <c r="N107" i="6" s="1"/>
  <c r="O109" i="6"/>
  <c r="O108" i="6"/>
  <c r="O107" i="6" s="1"/>
  <c r="K93" i="6"/>
  <c r="K92" i="6"/>
  <c r="K83" i="6" s="1"/>
  <c r="K82" i="6" s="1"/>
  <c r="K81" i="6" s="1"/>
  <c r="L93" i="6"/>
  <c r="L92" i="6" s="1"/>
  <c r="M93" i="6"/>
  <c r="M92" i="6"/>
  <c r="N93" i="6"/>
  <c r="N92" i="6" s="1"/>
  <c r="O93" i="6"/>
  <c r="O92" i="6"/>
  <c r="J84" i="6"/>
  <c r="K84" i="6"/>
  <c r="L84" i="6"/>
  <c r="M84" i="6"/>
  <c r="N84" i="6"/>
  <c r="N83" i="6" s="1"/>
  <c r="N82" i="6" s="1"/>
  <c r="N81" i="6" s="1"/>
  <c r="O84" i="6"/>
  <c r="J65" i="6"/>
  <c r="J64" i="6"/>
  <c r="K65" i="6"/>
  <c r="L65" i="6"/>
  <c r="M65" i="6"/>
  <c r="N65" i="6"/>
  <c r="O65" i="6"/>
  <c r="O64" i="6" s="1"/>
  <c r="J39" i="6"/>
  <c r="K39" i="6"/>
  <c r="L39" i="6"/>
  <c r="M39" i="6"/>
  <c r="N39" i="6"/>
  <c r="O39" i="6"/>
  <c r="J44" i="6"/>
  <c r="K44" i="6"/>
  <c r="L44" i="6"/>
  <c r="M44" i="6"/>
  <c r="N44" i="6"/>
  <c r="O44" i="6"/>
  <c r="J30" i="6"/>
  <c r="K30" i="6"/>
  <c r="L30" i="6"/>
  <c r="M30" i="6"/>
  <c r="N30" i="6"/>
  <c r="O30" i="6"/>
  <c r="J27" i="6"/>
  <c r="K27" i="6"/>
  <c r="L27" i="6"/>
  <c r="M27" i="6"/>
  <c r="N27" i="6"/>
  <c r="O27" i="6"/>
  <c r="J22" i="6"/>
  <c r="K22" i="6"/>
  <c r="L22" i="6"/>
  <c r="M22" i="6"/>
  <c r="N22" i="6"/>
  <c r="O22" i="6"/>
  <c r="J15" i="6"/>
  <c r="J14" i="6" s="1"/>
  <c r="J13" i="6" s="1"/>
  <c r="J12" i="6" s="1"/>
  <c r="J11" i="6"/>
  <c r="J10" i="6" s="1"/>
  <c r="K15" i="6"/>
  <c r="L15" i="6"/>
  <c r="M15" i="6"/>
  <c r="N15" i="6"/>
  <c r="N14" i="6"/>
  <c r="O15" i="6"/>
  <c r="P15" i="6"/>
  <c r="P14" i="6" s="1"/>
  <c r="D409" i="2"/>
  <c r="D408" i="2" s="1"/>
  <c r="L390" i="2"/>
  <c r="M390" i="2"/>
  <c r="N390" i="2"/>
  <c r="O390" i="2"/>
  <c r="K390" i="2"/>
  <c r="D390" i="2"/>
  <c r="H315" i="2"/>
  <c r="F175" i="2"/>
  <c r="H18" i="2"/>
  <c r="D491" i="2"/>
  <c r="D490" i="2" s="1"/>
  <c r="D290" i="2"/>
  <c r="D192" i="2"/>
  <c r="D193" i="2"/>
  <c r="D191" i="2"/>
  <c r="D190" i="2"/>
  <c r="D189" i="2"/>
  <c r="D188" i="2"/>
  <c r="D186" i="2"/>
  <c r="D187" i="2"/>
  <c r="G175" i="2"/>
  <c r="H175" i="2"/>
  <c r="I175" i="2"/>
  <c r="J175" i="2"/>
  <c r="D204" i="2"/>
  <c r="D182" i="2"/>
  <c r="D183" i="2"/>
  <c r="D181" i="2"/>
  <c r="D180" i="2"/>
  <c r="D179" i="2"/>
  <c r="D178" i="2"/>
  <c r="D176" i="2"/>
  <c r="D177" i="2"/>
  <c r="D483" i="2"/>
  <c r="D481" i="2" s="1"/>
  <c r="D480" i="2" s="1"/>
  <c r="D459" i="2"/>
  <c r="D435" i="2"/>
  <c r="G435" i="2"/>
  <c r="H435" i="2"/>
  <c r="I435" i="2"/>
  <c r="J435" i="2"/>
  <c r="K435" i="2"/>
  <c r="F435" i="2"/>
  <c r="D421" i="2"/>
  <c r="D430" i="2"/>
  <c r="D399" i="2"/>
  <c r="D374" i="2"/>
  <c r="D356" i="2"/>
  <c r="D355" i="2" s="1"/>
  <c r="D344" i="2"/>
  <c r="D339" i="2" s="1"/>
  <c r="D338" i="2" s="1"/>
  <c r="D325" i="2"/>
  <c r="I315" i="2"/>
  <c r="J315" i="2"/>
  <c r="K315" i="2"/>
  <c r="L315" i="2"/>
  <c r="M315" i="2"/>
  <c r="N315" i="2"/>
  <c r="O315" i="2"/>
  <c r="D315" i="2"/>
  <c r="D305" i="2"/>
  <c r="D300" i="2"/>
  <c r="D280" i="2"/>
  <c r="D271" i="2"/>
  <c r="D268" i="2" s="1"/>
  <c r="D238" i="2"/>
  <c r="D226" i="2"/>
  <c r="D225" i="2" s="1"/>
  <c r="D214" i="2"/>
  <c r="D169" i="2"/>
  <c r="D168" i="2" s="1"/>
  <c r="D167" i="2" s="1"/>
  <c r="D166" i="2" s="1"/>
  <c r="D163" i="2"/>
  <c r="D162" i="2" s="1"/>
  <c r="D143" i="2"/>
  <c r="D45" i="2"/>
  <c r="D134" i="2"/>
  <c r="D120" i="2"/>
  <c r="D118" i="2" s="1"/>
  <c r="D64" i="2"/>
  <c r="D67" i="2"/>
  <c r="D70" i="2"/>
  <c r="D68" i="2"/>
  <c r="D71" i="2"/>
  <c r="D69" i="2"/>
  <c r="D66" i="2"/>
  <c r="D65" i="2"/>
  <c r="D18" i="2"/>
  <c r="D12" i="2"/>
  <c r="G35" i="4"/>
  <c r="I35" i="4"/>
  <c r="K35" i="4"/>
  <c r="M35" i="4"/>
  <c r="O35" i="4"/>
  <c r="AE35" i="4" s="1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D35" i="4"/>
  <c r="F74" i="4"/>
  <c r="G37" i="4"/>
  <c r="I37" i="4"/>
  <c r="K37" i="4"/>
  <c r="M37" i="4"/>
  <c r="O37" i="4"/>
  <c r="Q37" i="4"/>
  <c r="D37" i="4"/>
  <c r="D33" i="4"/>
  <c r="D30" i="4"/>
  <c r="D28" i="4"/>
  <c r="D25" i="4"/>
  <c r="E19" i="4"/>
  <c r="G19" i="4"/>
  <c r="I19" i="4"/>
  <c r="K19" i="4"/>
  <c r="M19" i="4"/>
  <c r="AE19" i="4" s="1"/>
  <c r="O19" i="4"/>
  <c r="Q19" i="4"/>
  <c r="D19" i="4"/>
  <c r="D22" i="4"/>
  <c r="D13" i="4"/>
  <c r="D10" i="4"/>
  <c r="D7" i="4"/>
  <c r="D64" i="4"/>
  <c r="D62" i="4"/>
  <c r="G69" i="4"/>
  <c r="I69" i="4"/>
  <c r="K69" i="4"/>
  <c r="M69" i="4"/>
  <c r="O69" i="4"/>
  <c r="Q69" i="4"/>
  <c r="D69" i="4"/>
  <c r="H74" i="4"/>
  <c r="L74" i="4"/>
  <c r="P74" i="4"/>
  <c r="D53" i="4"/>
  <c r="D56" i="4"/>
  <c r="D48" i="4"/>
  <c r="M13" i="4"/>
  <c r="M74" i="4" s="1"/>
  <c r="G13" i="4"/>
  <c r="I13" i="4"/>
  <c r="K13" i="4"/>
  <c r="AE13" i="4"/>
  <c r="O13" i="4"/>
  <c r="Q13" i="4"/>
  <c r="G28" i="4"/>
  <c r="I28" i="4"/>
  <c r="K28" i="4"/>
  <c r="M28" i="4"/>
  <c r="O28" i="4"/>
  <c r="AE28" i="4" s="1"/>
  <c r="Q28" i="4"/>
  <c r="G30" i="4"/>
  <c r="I30" i="4"/>
  <c r="K30" i="4"/>
  <c r="M30" i="4"/>
  <c r="O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I33" i="4"/>
  <c r="K33" i="4"/>
  <c r="G33" i="4"/>
  <c r="AE33" i="4"/>
  <c r="M33" i="4"/>
  <c r="O33" i="4"/>
  <c r="Q33" i="4"/>
  <c r="G40" i="4"/>
  <c r="AE40" i="4" s="1"/>
  <c r="I40" i="4"/>
  <c r="K40" i="4"/>
  <c r="M40" i="4"/>
  <c r="O40" i="4"/>
  <c r="Q40" i="4"/>
  <c r="G42" i="4"/>
  <c r="I42" i="4"/>
  <c r="K42" i="4"/>
  <c r="M42" i="4"/>
  <c r="O42" i="4"/>
  <c r="AE42" i="4" s="1"/>
  <c r="Q42" i="4"/>
  <c r="G44" i="4"/>
  <c r="I44" i="4"/>
  <c r="K44" i="4"/>
  <c r="M44" i="4"/>
  <c r="O44" i="4"/>
  <c r="Q44" i="4"/>
  <c r="G46" i="4"/>
  <c r="I46" i="4"/>
  <c r="K46" i="4"/>
  <c r="M46" i="4"/>
  <c r="O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G48" i="4"/>
  <c r="AE48" i="4" s="1"/>
  <c r="I48" i="4"/>
  <c r="K48" i="4"/>
  <c r="M48" i="4"/>
  <c r="O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G51" i="4"/>
  <c r="I51" i="4"/>
  <c r="K51" i="4"/>
  <c r="M51" i="4"/>
  <c r="O51" i="4"/>
  <c r="AE51" i="4" s="1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G53" i="4"/>
  <c r="I53" i="4"/>
  <c r="K53" i="4"/>
  <c r="M53" i="4"/>
  <c r="O53" i="4"/>
  <c r="Q53" i="4"/>
  <c r="G56" i="4"/>
  <c r="I56" i="4"/>
  <c r="K56" i="4"/>
  <c r="M56" i="4"/>
  <c r="N56" i="4"/>
  <c r="N74" i="4"/>
  <c r="O56" i="4"/>
  <c r="Q56" i="4"/>
  <c r="G62" i="4"/>
  <c r="I62" i="4"/>
  <c r="K62" i="4"/>
  <c r="M62" i="4"/>
  <c r="O62" i="4"/>
  <c r="Q62" i="4"/>
  <c r="K64" i="4"/>
  <c r="M64" i="4"/>
  <c r="O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G67" i="4"/>
  <c r="I67" i="4"/>
  <c r="K67" i="4"/>
  <c r="M67" i="4"/>
  <c r="O67" i="4"/>
  <c r="Q67" i="4"/>
  <c r="G25" i="4"/>
  <c r="I25" i="4"/>
  <c r="K25" i="4"/>
  <c r="K74" i="4" s="1"/>
  <c r="M25" i="4"/>
  <c r="O25" i="4"/>
  <c r="Q25" i="4"/>
  <c r="G22" i="4"/>
  <c r="I22" i="4"/>
  <c r="K22" i="4"/>
  <c r="M22" i="4"/>
  <c r="O22" i="4"/>
  <c r="Q22" i="4"/>
  <c r="R13" i="4"/>
  <c r="S13" i="4"/>
  <c r="T13" i="4"/>
  <c r="U13" i="4"/>
  <c r="V13" i="4"/>
  <c r="W13" i="4"/>
  <c r="X13" i="4"/>
  <c r="Y13" i="4"/>
  <c r="Z13" i="4"/>
  <c r="AA13" i="4"/>
  <c r="AB13" i="4"/>
  <c r="AC13" i="4"/>
  <c r="G10" i="4"/>
  <c r="I10" i="4"/>
  <c r="K10" i="4"/>
  <c r="M10" i="4"/>
  <c r="O10" i="4"/>
  <c r="AE10" i="4" s="1"/>
  <c r="Q10" i="4"/>
  <c r="G7" i="4"/>
  <c r="I7" i="4"/>
  <c r="J7" i="4"/>
  <c r="K7" i="4"/>
  <c r="M7" i="4"/>
  <c r="O7" i="4"/>
  <c r="Q7" i="4"/>
  <c r="E74" i="4"/>
  <c r="J74" i="4"/>
  <c r="D67" i="4"/>
  <c r="C67" i="4"/>
  <c r="D51" i="4"/>
  <c r="D46" i="4"/>
  <c r="D44" i="4"/>
  <c r="D42" i="4"/>
  <c r="D40" i="4"/>
  <c r="C213" i="6"/>
  <c r="C211" i="6"/>
  <c r="C208" i="6"/>
  <c r="C207" i="6"/>
  <c r="C209" i="6"/>
  <c r="C210" i="6"/>
  <c r="Y9" i="6"/>
  <c r="X9" i="6"/>
  <c r="Z9" i="6"/>
  <c r="T9" i="6"/>
  <c r="T8" i="6" s="1"/>
  <c r="W9" i="6"/>
  <c r="D195" i="6"/>
  <c r="D194" i="6" s="1"/>
  <c r="E195" i="6"/>
  <c r="E194" i="6" s="1"/>
  <c r="F195" i="6"/>
  <c r="F194" i="6" s="1"/>
  <c r="G195" i="6"/>
  <c r="G194" i="6" s="1"/>
  <c r="H195" i="6"/>
  <c r="H194" i="6" s="1"/>
  <c r="I195" i="6"/>
  <c r="I194" i="6" s="1"/>
  <c r="D205" i="6"/>
  <c r="D204" i="6" s="1"/>
  <c r="E205" i="6"/>
  <c r="E204" i="6" s="1"/>
  <c r="F205" i="6"/>
  <c r="F204" i="6" s="1"/>
  <c r="G205" i="6"/>
  <c r="G204" i="6" s="1"/>
  <c r="H205" i="6"/>
  <c r="H204" i="6" s="1"/>
  <c r="I205" i="6"/>
  <c r="I204" i="6" s="1"/>
  <c r="D201" i="6"/>
  <c r="D200" i="6" s="1"/>
  <c r="D199" i="6" s="1"/>
  <c r="D198" i="6" s="1"/>
  <c r="E201" i="6"/>
  <c r="E200" i="6" s="1"/>
  <c r="F201" i="6"/>
  <c r="F200" i="6" s="1"/>
  <c r="F199" i="6"/>
  <c r="F198" i="6" s="1"/>
  <c r="G201" i="6"/>
  <c r="G200" i="6" s="1"/>
  <c r="H201" i="6"/>
  <c r="H200" i="6" s="1"/>
  <c r="H199" i="6" s="1"/>
  <c r="H198" i="6" s="1"/>
  <c r="I201" i="6"/>
  <c r="I200" i="6" s="1"/>
  <c r="C201" i="6"/>
  <c r="C200" i="6" s="1"/>
  <c r="D471" i="2"/>
  <c r="D470" i="2" s="1"/>
  <c r="C480" i="2"/>
  <c r="D191" i="6"/>
  <c r="D190" i="6" s="1"/>
  <c r="E191" i="6"/>
  <c r="E190" i="6" s="1"/>
  <c r="F191" i="6"/>
  <c r="F190" i="6" s="1"/>
  <c r="G191" i="6"/>
  <c r="G190" i="6" s="1"/>
  <c r="H191" i="6"/>
  <c r="H190" i="6" s="1"/>
  <c r="I191" i="6"/>
  <c r="I190" i="6" s="1"/>
  <c r="C193" i="6"/>
  <c r="C191" i="6" s="1"/>
  <c r="C190" i="6"/>
  <c r="C195" i="6"/>
  <c r="C194" i="6"/>
  <c r="D475" i="2"/>
  <c r="D474" i="2" s="1"/>
  <c r="D15" i="6"/>
  <c r="D14" i="6" s="1"/>
  <c r="E15" i="6"/>
  <c r="F15" i="6"/>
  <c r="G15" i="6"/>
  <c r="G14" i="6"/>
  <c r="H15" i="6"/>
  <c r="I15" i="6"/>
  <c r="D22" i="6"/>
  <c r="E22" i="6"/>
  <c r="F22" i="6"/>
  <c r="G22" i="6"/>
  <c r="H22" i="6"/>
  <c r="I22" i="6"/>
  <c r="C22" i="6"/>
  <c r="D27" i="6"/>
  <c r="E27" i="6"/>
  <c r="F27" i="6"/>
  <c r="F26" i="6"/>
  <c r="F25" i="6" s="1"/>
  <c r="G27" i="6"/>
  <c r="H27" i="6"/>
  <c r="I27" i="6"/>
  <c r="D30" i="6"/>
  <c r="E30" i="6"/>
  <c r="F30" i="6"/>
  <c r="G30" i="6"/>
  <c r="G26" i="6" s="1"/>
  <c r="G25" i="6" s="1"/>
  <c r="H30" i="6"/>
  <c r="I30" i="6"/>
  <c r="D39" i="6"/>
  <c r="E39" i="6"/>
  <c r="E26" i="6" s="1"/>
  <c r="E25" i="6" s="1"/>
  <c r="F39" i="6"/>
  <c r="G39" i="6"/>
  <c r="H39" i="6"/>
  <c r="I39" i="6"/>
  <c r="D44" i="6"/>
  <c r="E44" i="6"/>
  <c r="F44" i="6"/>
  <c r="G44" i="6"/>
  <c r="H44" i="6"/>
  <c r="I44" i="6"/>
  <c r="D48" i="6"/>
  <c r="E48" i="6"/>
  <c r="F48" i="6"/>
  <c r="G48" i="6"/>
  <c r="H48" i="6"/>
  <c r="I48" i="6"/>
  <c r="D65" i="6"/>
  <c r="E65" i="6"/>
  <c r="F65" i="6"/>
  <c r="G65" i="6"/>
  <c r="G64" i="6" s="1"/>
  <c r="H65" i="6"/>
  <c r="I65" i="6"/>
  <c r="P65" i="6"/>
  <c r="P64" i="6" s="1"/>
  <c r="P13" i="6" s="1"/>
  <c r="P12" i="6" s="1"/>
  <c r="D74" i="6"/>
  <c r="E74" i="6"/>
  <c r="F74" i="6"/>
  <c r="G74" i="6"/>
  <c r="H74" i="6"/>
  <c r="I74" i="6"/>
  <c r="D79" i="6"/>
  <c r="E79" i="6"/>
  <c r="F79" i="6"/>
  <c r="G79" i="6"/>
  <c r="H79" i="6"/>
  <c r="H64" i="6" s="1"/>
  <c r="I79" i="6"/>
  <c r="C84" i="6"/>
  <c r="D84" i="6"/>
  <c r="E84" i="6"/>
  <c r="F84" i="6"/>
  <c r="G84" i="6"/>
  <c r="H84" i="6"/>
  <c r="I84" i="6"/>
  <c r="P84" i="6"/>
  <c r="C88" i="6"/>
  <c r="C87" i="6" s="1"/>
  <c r="C83" i="6" s="1"/>
  <c r="C82" i="6" s="1"/>
  <c r="C81" i="6" s="1"/>
  <c r="D88" i="6"/>
  <c r="D87" i="6" s="1"/>
  <c r="E88" i="6"/>
  <c r="E87" i="6"/>
  <c r="F88" i="6"/>
  <c r="F87" i="6" s="1"/>
  <c r="G88" i="6"/>
  <c r="G87" i="6"/>
  <c r="H88" i="6"/>
  <c r="H87" i="6"/>
  <c r="I88" i="6"/>
  <c r="I87" i="6"/>
  <c r="D93" i="6"/>
  <c r="D92" i="6"/>
  <c r="D83" i="6" s="1"/>
  <c r="D82" i="6" s="1"/>
  <c r="D81" i="6" s="1"/>
  <c r="E93" i="6"/>
  <c r="E92" i="6"/>
  <c r="F93" i="6"/>
  <c r="F92" i="6"/>
  <c r="F83" i="6" s="1"/>
  <c r="F82" i="6" s="1"/>
  <c r="F81" i="6" s="1"/>
  <c r="G93" i="6"/>
  <c r="G92" i="6"/>
  <c r="H93" i="6"/>
  <c r="H92" i="6"/>
  <c r="I93" i="6"/>
  <c r="I92" i="6"/>
  <c r="C95" i="6"/>
  <c r="C93" i="6"/>
  <c r="C92" i="6" s="1"/>
  <c r="D98" i="6"/>
  <c r="D97" i="6"/>
  <c r="D96" i="6"/>
  <c r="E98" i="6"/>
  <c r="E97" i="6"/>
  <c r="E96" i="6"/>
  <c r="F98" i="6"/>
  <c r="F97" i="6" s="1"/>
  <c r="F96" i="6"/>
  <c r="G98" i="6"/>
  <c r="G97" i="6"/>
  <c r="G96" i="6" s="1"/>
  <c r="H98" i="6"/>
  <c r="H97" i="6"/>
  <c r="H96" i="6" s="1"/>
  <c r="I98" i="6"/>
  <c r="I97" i="6"/>
  <c r="I96" i="6"/>
  <c r="C99" i="6"/>
  <c r="C98" i="6" s="1"/>
  <c r="C97" i="6"/>
  <c r="C96" i="6"/>
  <c r="D102" i="6"/>
  <c r="D101" i="6" s="1"/>
  <c r="D100" i="6" s="1"/>
  <c r="E102" i="6"/>
  <c r="E101" i="6"/>
  <c r="E100" i="6" s="1"/>
  <c r="F102" i="6"/>
  <c r="F101" i="6" s="1"/>
  <c r="F100" i="6" s="1"/>
  <c r="G102" i="6"/>
  <c r="G101" i="6"/>
  <c r="G100" i="6" s="1"/>
  <c r="H102" i="6"/>
  <c r="H101" i="6" s="1"/>
  <c r="H100" i="6"/>
  <c r="I102" i="6"/>
  <c r="I101" i="6" s="1"/>
  <c r="I100" i="6" s="1"/>
  <c r="D109" i="6"/>
  <c r="D108" i="6"/>
  <c r="D107" i="6"/>
  <c r="E109" i="6"/>
  <c r="E108" i="6"/>
  <c r="E107" i="6"/>
  <c r="F109" i="6"/>
  <c r="F108" i="6" s="1"/>
  <c r="F107" i="6" s="1"/>
  <c r="G109" i="6"/>
  <c r="G108" i="6"/>
  <c r="G107" i="6" s="1"/>
  <c r="H109" i="6"/>
  <c r="H108" i="6" s="1"/>
  <c r="H107" i="6" s="1"/>
  <c r="I109" i="6"/>
  <c r="I108" i="6"/>
  <c r="I107" i="6" s="1"/>
  <c r="D113" i="6"/>
  <c r="E113" i="6"/>
  <c r="F113" i="6"/>
  <c r="F112" i="6" s="1"/>
  <c r="G113" i="6"/>
  <c r="H113" i="6"/>
  <c r="C119" i="6"/>
  <c r="C112" i="6" s="1"/>
  <c r="D119" i="6"/>
  <c r="E119" i="6"/>
  <c r="F119" i="6"/>
  <c r="G119" i="6"/>
  <c r="G112" i="6" s="1"/>
  <c r="G111" i="6" s="1"/>
  <c r="H119" i="6"/>
  <c r="I119" i="6"/>
  <c r="D122" i="6"/>
  <c r="D121" i="6"/>
  <c r="D111" i="6" s="1"/>
  <c r="E122" i="6"/>
  <c r="E121" i="6" s="1"/>
  <c r="F122" i="6"/>
  <c r="F121" i="6"/>
  <c r="G122" i="6"/>
  <c r="G121" i="6" s="1"/>
  <c r="H122" i="6"/>
  <c r="H121" i="6"/>
  <c r="I122" i="6"/>
  <c r="I121" i="6" s="1"/>
  <c r="I111" i="6" s="1"/>
  <c r="D127" i="6"/>
  <c r="E127" i="6"/>
  <c r="F127" i="6"/>
  <c r="G127" i="6"/>
  <c r="H127" i="6"/>
  <c r="H126" i="6" s="1"/>
  <c r="H111" i="6" s="1"/>
  <c r="I127" i="6"/>
  <c r="D131" i="6"/>
  <c r="E131" i="6"/>
  <c r="F131" i="6"/>
  <c r="F126" i="6" s="1"/>
  <c r="G131" i="6"/>
  <c r="H131" i="6"/>
  <c r="I131" i="6"/>
  <c r="C134" i="6"/>
  <c r="C131" i="6" s="1"/>
  <c r="C136" i="6"/>
  <c r="D138" i="6"/>
  <c r="D137" i="6"/>
  <c r="E138" i="6"/>
  <c r="E137" i="6" s="1"/>
  <c r="F138" i="6"/>
  <c r="F137" i="6"/>
  <c r="G138" i="6"/>
  <c r="G137" i="6" s="1"/>
  <c r="H138" i="6"/>
  <c r="H137" i="6"/>
  <c r="I138" i="6"/>
  <c r="I137" i="6" s="1"/>
  <c r="D147" i="6"/>
  <c r="D146" i="6" s="1"/>
  <c r="E147" i="6"/>
  <c r="E146" i="6" s="1"/>
  <c r="F147" i="6"/>
  <c r="F146" i="6"/>
  <c r="G147" i="6"/>
  <c r="G146" i="6" s="1"/>
  <c r="H147" i="6"/>
  <c r="H146" i="6"/>
  <c r="I147" i="6"/>
  <c r="I146" i="6" s="1"/>
  <c r="D151" i="6"/>
  <c r="D150" i="6"/>
  <c r="E151" i="6"/>
  <c r="E150" i="6" s="1"/>
  <c r="F151" i="6"/>
  <c r="F150" i="6" s="1"/>
  <c r="G151" i="6"/>
  <c r="G150" i="6" s="1"/>
  <c r="H151" i="6"/>
  <c r="H150" i="6"/>
  <c r="I151" i="6"/>
  <c r="I150" i="6" s="1"/>
  <c r="D159" i="6"/>
  <c r="E159" i="6"/>
  <c r="E158" i="6" s="1"/>
  <c r="E157" i="6" s="1"/>
  <c r="E111" i="6" s="1"/>
  <c r="F159" i="6"/>
  <c r="F158" i="6" s="1"/>
  <c r="F157" i="6" s="1"/>
  <c r="G159" i="6"/>
  <c r="H159" i="6"/>
  <c r="H158" i="6" s="1"/>
  <c r="H157" i="6" s="1"/>
  <c r="I159" i="6"/>
  <c r="D162" i="6"/>
  <c r="E162" i="6"/>
  <c r="F162" i="6"/>
  <c r="G162" i="6"/>
  <c r="H162" i="6"/>
  <c r="I162" i="6"/>
  <c r="D169" i="6"/>
  <c r="D158" i="6" s="1"/>
  <c r="D157" i="6" s="1"/>
  <c r="E169" i="6"/>
  <c r="F169" i="6"/>
  <c r="G169" i="6"/>
  <c r="G158" i="6" s="1"/>
  <c r="G157" i="6" s="1"/>
  <c r="H169" i="6"/>
  <c r="I169" i="6"/>
  <c r="D172" i="6"/>
  <c r="E172" i="6"/>
  <c r="F172" i="6"/>
  <c r="G172" i="6"/>
  <c r="H172" i="6"/>
  <c r="I172" i="6"/>
  <c r="D175" i="6"/>
  <c r="E175" i="6"/>
  <c r="F175" i="6"/>
  <c r="G175" i="6"/>
  <c r="H175" i="6"/>
  <c r="D27" i="2"/>
  <c r="D73" i="2"/>
  <c r="D149" i="2"/>
  <c r="D154" i="2"/>
  <c r="D158" i="2"/>
  <c r="D157" i="2" s="1"/>
  <c r="D197" i="2"/>
  <c r="D196" i="2" s="1"/>
  <c r="D195" i="2" s="1"/>
  <c r="D231" i="2"/>
  <c r="D230" i="2" s="1"/>
  <c r="D335" i="2"/>
  <c r="D334" i="2" s="1"/>
  <c r="M126" i="6"/>
  <c r="O126" i="6"/>
  <c r="M64" i="6"/>
  <c r="F64" i="6"/>
  <c r="C151" i="6"/>
  <c r="C150" i="6" s="1"/>
  <c r="I126" i="6"/>
  <c r="N64" i="6"/>
  <c r="N13" i="6"/>
  <c r="N12" i="6"/>
  <c r="N11" i="6"/>
  <c r="N10" i="6" s="1"/>
  <c r="N9" i="6" s="1"/>
  <c r="C122" i="6"/>
  <c r="C121" i="6"/>
  <c r="M158" i="6"/>
  <c r="M157" i="6" s="1"/>
  <c r="E14" i="6"/>
  <c r="N112" i="6"/>
  <c r="N111" i="6" s="1"/>
  <c r="L112" i="6"/>
  <c r="L111" i="6" s="1"/>
  <c r="M112" i="6"/>
  <c r="O112" i="6"/>
  <c r="O111" i="6" s="1"/>
  <c r="K112" i="6"/>
  <c r="K111" i="6" s="1"/>
  <c r="J112" i="6"/>
  <c r="J111" i="6" s="1"/>
  <c r="O199" i="6"/>
  <c r="O198" i="6" s="1"/>
  <c r="N199" i="6"/>
  <c r="N198" i="6"/>
  <c r="C175" i="6"/>
  <c r="N158" i="6"/>
  <c r="N157" i="6"/>
  <c r="J158" i="6"/>
  <c r="J157" i="6"/>
  <c r="L158" i="6"/>
  <c r="L157" i="6"/>
  <c r="O158" i="6"/>
  <c r="O157" i="6"/>
  <c r="K158" i="6"/>
  <c r="K157" i="6"/>
  <c r="C138" i="6"/>
  <c r="C137" i="6"/>
  <c r="L126" i="6"/>
  <c r="K126" i="6"/>
  <c r="N126" i="6"/>
  <c r="J126" i="6"/>
  <c r="C102" i="6"/>
  <c r="C101" i="6"/>
  <c r="C100" i="6"/>
  <c r="O83" i="6"/>
  <c r="O82" i="6" s="1"/>
  <c r="O81" i="6" s="1"/>
  <c r="L83" i="6"/>
  <c r="L82" i="6"/>
  <c r="L81" i="6" s="1"/>
  <c r="L64" i="6"/>
  <c r="L13" i="6"/>
  <c r="L12" i="6"/>
  <c r="L11" i="6" s="1"/>
  <c r="L10" i="6" s="1"/>
  <c r="L9" i="6" s="1"/>
  <c r="K64" i="6"/>
  <c r="C74" i="6"/>
  <c r="C30" i="6"/>
  <c r="C48" i="6"/>
  <c r="L14" i="6"/>
  <c r="C172" i="6"/>
  <c r="C169" i="6"/>
  <c r="C158" i="6" s="1"/>
  <c r="C157" i="6" s="1"/>
  <c r="C127" i="6"/>
  <c r="I112" i="6"/>
  <c r="E126" i="6"/>
  <c r="C65" i="6"/>
  <c r="C64" i="6" s="1"/>
  <c r="C15" i="6"/>
  <c r="C14" i="6"/>
  <c r="D126" i="6"/>
  <c r="D112" i="6"/>
  <c r="D26" i="6"/>
  <c r="D25" i="6"/>
  <c r="G199" i="6"/>
  <c r="G198" i="6"/>
  <c r="M199" i="6"/>
  <c r="M198" i="6" s="1"/>
  <c r="I64" i="6"/>
  <c r="E64" i="6"/>
  <c r="I26" i="6"/>
  <c r="I25" i="6" s="1"/>
  <c r="I199" i="6"/>
  <c r="I198" i="6"/>
  <c r="E199" i="6"/>
  <c r="E198" i="6" s="1"/>
  <c r="I158" i="6"/>
  <c r="I157" i="6"/>
  <c r="E112" i="6"/>
  <c r="H14" i="6"/>
  <c r="F14" i="6"/>
  <c r="F13" i="6"/>
  <c r="F12" i="6" s="1"/>
  <c r="F11" i="6" s="1"/>
  <c r="F10" i="6" s="1"/>
  <c r="M14" i="6"/>
  <c r="M13" i="6" s="1"/>
  <c r="M12" i="6" s="1"/>
  <c r="M11" i="6" s="1"/>
  <c r="M10" i="6" s="1"/>
  <c r="O14" i="6"/>
  <c r="O13" i="6"/>
  <c r="O12" i="6"/>
  <c r="O11" i="6" s="1"/>
  <c r="O10" i="6" s="1"/>
  <c r="O9" i="6" s="1"/>
  <c r="K14" i="6"/>
  <c r="K13" i="6" s="1"/>
  <c r="K12" i="6" s="1"/>
  <c r="K11" i="6" s="1"/>
  <c r="K10" i="6" s="1"/>
  <c r="J83" i="6"/>
  <c r="J82" i="6"/>
  <c r="J81" i="6"/>
  <c r="AC8" i="6"/>
  <c r="I83" i="6"/>
  <c r="I82" i="6"/>
  <c r="I81" i="6"/>
  <c r="G126" i="6"/>
  <c r="G83" i="6"/>
  <c r="G82" i="6"/>
  <c r="G81" i="6"/>
  <c r="H26" i="6"/>
  <c r="H25" i="6"/>
  <c r="H13" i="6" s="1"/>
  <c r="H12" i="6" s="1"/>
  <c r="H11" i="6" s="1"/>
  <c r="H10" i="6" s="1"/>
  <c r="C26" i="6"/>
  <c r="C25" i="6"/>
  <c r="K199" i="6"/>
  <c r="K198" i="6"/>
  <c r="H112" i="6"/>
  <c r="C113" i="6"/>
  <c r="Z8" i="6"/>
  <c r="W8" i="6"/>
  <c r="D63" i="2"/>
  <c r="D60" i="2" s="1"/>
  <c r="G13" i="6" l="1"/>
  <c r="G12" i="6" s="1"/>
  <c r="G11" i="6" s="1"/>
  <c r="G10" i="6" s="1"/>
  <c r="G9" i="6" s="1"/>
  <c r="AC7" i="6"/>
  <c r="K9" i="6"/>
  <c r="C13" i="6"/>
  <c r="C12" i="6" s="1"/>
  <c r="C11" i="6" s="1"/>
  <c r="C10" i="6" s="1"/>
  <c r="E13" i="6"/>
  <c r="E12" i="6" s="1"/>
  <c r="E11" i="6" s="1"/>
  <c r="E10" i="6" s="1"/>
  <c r="E9" i="6" s="1"/>
  <c r="F111" i="6"/>
  <c r="L76" i="4"/>
  <c r="L77" i="4" s="1"/>
  <c r="C111" i="6"/>
  <c r="F9" i="6"/>
  <c r="M111" i="6"/>
  <c r="M9" i="6" s="1"/>
  <c r="M8" i="6" s="1"/>
  <c r="R8" i="6"/>
  <c r="T7" i="6"/>
  <c r="W7" i="6"/>
  <c r="H9" i="6"/>
  <c r="E83" i="6"/>
  <c r="E82" i="6" s="1"/>
  <c r="E81" i="6" s="1"/>
  <c r="C126" i="6"/>
  <c r="D64" i="6"/>
  <c r="D13" i="6" s="1"/>
  <c r="D12" i="6" s="1"/>
  <c r="D11" i="6" s="1"/>
  <c r="D10" i="6" s="1"/>
  <c r="D9" i="6" s="1"/>
  <c r="D8" i="6" s="1"/>
  <c r="AE67" i="4"/>
  <c r="AE64" i="4"/>
  <c r="AE53" i="4"/>
  <c r="AE37" i="4"/>
  <c r="D117" i="2"/>
  <c r="AE44" i="4"/>
  <c r="D74" i="4"/>
  <c r="D78" i="4" s="1"/>
  <c r="J199" i="6"/>
  <c r="J198" i="6" s="1"/>
  <c r="J9" i="6" s="1"/>
  <c r="J8" i="6" s="1"/>
  <c r="G74" i="4"/>
  <c r="F76" i="4" s="1"/>
  <c r="AE22" i="4"/>
  <c r="H83" i="6"/>
  <c r="H82" i="6" s="1"/>
  <c r="H81" i="6" s="1"/>
  <c r="AE25" i="4"/>
  <c r="AE62" i="4"/>
  <c r="AE56" i="4"/>
  <c r="AE69" i="4"/>
  <c r="I14" i="6"/>
  <c r="I13" i="6" s="1"/>
  <c r="I12" i="6" s="1"/>
  <c r="I11" i="6" s="1"/>
  <c r="I10" i="6" s="1"/>
  <c r="I9" i="6" s="1"/>
  <c r="C205" i="6"/>
  <c r="C204" i="6" s="1"/>
  <c r="C199" i="6" s="1"/>
  <c r="C198" i="6" s="1"/>
  <c r="O74" i="4"/>
  <c r="AE7" i="4"/>
  <c r="I74" i="4"/>
  <c r="AE46" i="4"/>
  <c r="Q74" i="4"/>
  <c r="AE30" i="4"/>
  <c r="D201" i="2"/>
  <c r="D200" i="2" s="1"/>
  <c r="D11" i="2"/>
  <c r="D419" i="2"/>
  <c r="D479" i="2"/>
  <c r="D478" i="2" s="1"/>
  <c r="D279" i="2"/>
  <c r="D278" i="2" s="1"/>
  <c r="D175" i="2"/>
  <c r="D174" i="2" s="1"/>
  <c r="D173" i="2" s="1"/>
  <c r="D172" i="2" s="1"/>
  <c r="D389" i="2"/>
  <c r="D354" i="2" s="1"/>
  <c r="D353" i="2" s="1"/>
  <c r="D31" i="2"/>
  <c r="D30" i="2" s="1"/>
  <c r="D236" i="2"/>
  <c r="D235" i="2" s="1"/>
  <c r="D153" i="2"/>
  <c r="D152" i="2" s="1"/>
  <c r="D151" i="2" s="1"/>
  <c r="D10" i="2" l="1"/>
  <c r="D9" i="2" s="1"/>
  <c r="D8" i="2" s="1"/>
  <c r="D7" i="2" s="1"/>
  <c r="J7" i="6"/>
  <c r="D7" i="6"/>
  <c r="AD76" i="4"/>
  <c r="F77" i="4"/>
  <c r="AD77" i="4" s="1"/>
  <c r="R7" i="6"/>
  <c r="S9" i="6"/>
  <c r="S20" i="6" s="1"/>
  <c r="C9" i="6"/>
  <c r="M7" i="6" s="1"/>
  <c r="Z7" i="6"/>
  <c r="D199" i="2"/>
  <c r="AE73" i="4"/>
  <c r="G8" i="6"/>
  <c r="G7" i="6" s="1"/>
  <c r="T1" i="2" l="1"/>
  <c r="C7" i="6"/>
</calcChain>
</file>

<file path=xl/sharedStrings.xml><?xml version="1.0" encoding="utf-8"?>
<sst xmlns="http://schemas.openxmlformats.org/spreadsheetml/2006/main" count="2099" uniqueCount="648">
  <si>
    <r>
      <t>แนวทางการจัดทำแผนปฏิบัติงานประจำปี</t>
    </r>
    <r>
      <rPr>
        <u/>
        <sz val="16"/>
        <rFont val="TH SarabunPSK"/>
        <family val="2"/>
      </rPr>
      <t xml:space="preserve"> </t>
    </r>
    <r>
      <rPr>
        <b/>
        <u/>
        <sz val="16"/>
        <rFont val="TH SarabunPSK"/>
        <family val="2"/>
      </rPr>
      <t>2563 (ใช้งบประมาณปี 2562 ไปพลางก่อน)</t>
    </r>
  </si>
  <si>
    <t xml:space="preserve"> </t>
  </si>
  <si>
    <t>ระยะเวลาดำเนินการ 6 เดือน (ตุลาคม 2562 - มีนาคม 2563)</t>
  </si>
  <si>
    <t>การจัดทำแผนปฏิบัติงานประจำปีของหน่วยงาน เป็นขั้นตอนที่สำคัญในการวางแผนของทุกหน่วยงาน</t>
  </si>
  <si>
    <t>ที่จะต้องดำเนินการจัดทำแผน หลังจากได้รับการอนุมัติและจัดสรรงบประมาณจากทุกแหล่งงบประมาณ เพื่อใช้</t>
  </si>
  <si>
    <t>เป็นเครื่องมือในการวางแผน กำกับ ติดตามและตรวจสอบการปฏิบัติงานทุกระดับ ให้สอดคล้องกับวัตถุประสงค์</t>
  </si>
  <si>
    <t>และผลสัมฤทธิ์ที่กำหนดไว้โดยดำเนินการ ดังนี้</t>
  </si>
  <si>
    <r>
      <t>1. มอบหมายงานแก่ผู้รับผิดชอบ</t>
    </r>
    <r>
      <rPr>
        <sz val="16"/>
        <rFont val="TH SarabunPSK"/>
        <family val="2"/>
      </rPr>
      <t>เป็นรายบุคคลเพื่อใช้ในการประเมินผลการปฏิบัติราชการและถ่ายทอดตัวชี้วัด</t>
    </r>
  </si>
  <si>
    <t>สู่รายบุคคล เพื่อให้เกิดประโยชน์อย่างสูงในการปฏิบัติงานของหน่วยงานนั้น</t>
  </si>
  <si>
    <r>
      <t xml:space="preserve">2. การจัดทำแผนขอให้ทุกหน่วยงานระบุรายละเอียดข้อมูลต่าง ๆ </t>
    </r>
    <r>
      <rPr>
        <sz val="16"/>
        <rFont val="TH SarabunPSK"/>
        <family val="2"/>
      </rPr>
      <t>ดังนี้</t>
    </r>
  </si>
  <si>
    <r>
      <t xml:space="preserve">    1) หน่วยงาน</t>
    </r>
    <r>
      <rPr>
        <sz val="16"/>
        <rFont val="TH SarabunPSK"/>
        <family val="2"/>
      </rPr>
      <t xml:space="preserve"> ให้ระบุชื่อหน่วยงาน (กอง/สำนัก/เขต/จังหวัด/อำเภอ/ศูนย์)  </t>
    </r>
  </si>
  <si>
    <t xml:space="preserve">    2) โครงการ/กิจกรรม/ขั้นตอน</t>
  </si>
  <si>
    <r>
      <t xml:space="preserve">2.1 โครงการส่งเสริมการเกษตร </t>
    </r>
    <r>
      <rPr>
        <sz val="16"/>
        <rFont val="TH SarabunPSK"/>
        <family val="2"/>
      </rPr>
      <t>ให้ระบุชื่อโครงการพร้อมทั้งกิจกรรม/ขั้นตอนและวิธีการดำเนินงาน</t>
    </r>
  </si>
  <si>
    <t>ให้ครบถ้วน โดยมีรายละเอียดกิจกรรมตามที่ระบุอยู่ในแบบ คง.2</t>
  </si>
  <si>
    <t>2.2 โครงการตามแผนพัฒนาจังหวัด/กลุ่มจังหวัดและอื่นๆ</t>
  </si>
  <si>
    <t xml:space="preserve">     2.2.1  โครงการที่ได้รับการจัดสรรจากงบพัฒนาจังหวัด/กลุ่มจังหวัด และโครงการตามงบพัฒนาท้องถิ่น</t>
  </si>
  <si>
    <t xml:space="preserve">ตามที่ได้รับอนุมัติจัดสรรให้ดำเนินการด้วย </t>
  </si>
  <si>
    <r>
      <t xml:space="preserve">  </t>
    </r>
    <r>
      <rPr>
        <sz val="16"/>
        <rFont val="TH SarabunPSK"/>
        <family val="2"/>
      </rPr>
      <t xml:space="preserve">   2.2.2 งานตามภารกิจ ให้ระบุงานที่จะต้องดำเนินการตามบทบาทหน้าที่ ซึ่งปรากฏอยู่ในโครงสร้าง</t>
    </r>
  </si>
  <si>
    <t>ของแต่ละหน่วยงาน รวมถึงให้ระบุงานที่หน่วยงานต้องการปรับปรุงและพัฒนา ตามระบบการพัฒนาคุณภาพ</t>
  </si>
  <si>
    <t xml:space="preserve">บริหารจัดการภาครัฐ (PMQA) </t>
  </si>
  <si>
    <r>
      <t xml:space="preserve">    </t>
    </r>
    <r>
      <rPr>
        <sz val="16"/>
        <rFont val="TH SarabunPSK"/>
        <family val="2"/>
      </rPr>
      <t>2.2.3 งานที่ได้รับมอบหมาย ให้ระบุงานหรือภารกิจที่ได้รับมอบหมาย นอกเหนือไปจากงานโครงการ</t>
    </r>
  </si>
  <si>
    <t>และงานตามภารกิจ โดยระบุชื่อหน่วยงานที่มอบหมายให้ชัดเจน ได้แก่ งานมอบหมายเป็นพิเศษจากกรม เขต</t>
  </si>
  <si>
    <t xml:space="preserve">จังหวัด หน่วยงาน/องค์กรหรือแหล่งงบประมาณที่เกี่ยวข้อง </t>
  </si>
  <si>
    <r>
      <rPr>
        <b/>
        <sz val="16"/>
        <rFont val="TH SarabunPSK"/>
        <family val="2"/>
      </rPr>
      <t>2.3 การฝึกอบรม/สัมมนาโครงการส่งเสริมการเกษตร</t>
    </r>
    <r>
      <rPr>
        <sz val="16"/>
        <rFont val="TH SarabunPSK"/>
        <family val="2"/>
      </rPr>
      <t xml:space="preserve">  </t>
    </r>
    <r>
      <rPr>
        <u/>
        <sz val="16"/>
        <rFont val="TH SarabunPSK"/>
        <family val="2"/>
      </rPr>
      <t/>
    </r>
  </si>
  <si>
    <t>ให้จัดทำแผนปฏิบัติงานให้สอดคล้องกับกิจกรรมและงบประมาณที่ได้รับ</t>
  </si>
  <si>
    <r>
      <t xml:space="preserve">    3) ปริมาณงาน</t>
    </r>
    <r>
      <rPr>
        <sz val="16"/>
        <rFont val="TH SarabunPSK"/>
        <family val="2"/>
      </rPr>
      <t xml:space="preserve"> ให้ระบุจำนวนและหน่วยวัดของงานที่จะทำในแต่ละกิจกรรม </t>
    </r>
  </si>
  <si>
    <r>
      <t xml:space="preserve">    4) งบประมาณ </t>
    </r>
    <r>
      <rPr>
        <sz val="16"/>
        <rFont val="TH SarabunPSK"/>
        <family val="2"/>
      </rPr>
      <t>ให้ระบุจำนวนเงินที่จะต้องใช้ในแต่ละกิจกรรม ตามที่ได้รับอนุมัติจัดสรรให้ดำเนินการ</t>
    </r>
  </si>
  <si>
    <r>
      <t xml:space="preserve">    5)</t>
    </r>
    <r>
      <rPr>
        <sz val="16"/>
        <rFont val="TH SarabunPSK"/>
        <family val="2"/>
      </rPr>
      <t xml:space="preserve">  </t>
    </r>
    <r>
      <rPr>
        <b/>
        <sz val="16"/>
        <rFont val="TH SarabunPSK"/>
        <family val="2"/>
      </rPr>
      <t>สถานที่ดำเนินการ</t>
    </r>
    <r>
      <rPr>
        <sz val="16"/>
        <rFont val="TH SarabunPSK"/>
        <family val="2"/>
      </rPr>
      <t xml:space="preserve"> ให้ระบุสถานที่จะดำเนินการ โดยระดับจังหวัดให้ระบุอำเภอ หากเป็นระดับอำเภอ</t>
    </r>
  </si>
  <si>
    <t>ให้ระบุตำบลหรือหมู่บ้านให้ชัดเจน</t>
  </si>
  <si>
    <r>
      <t xml:space="preserve">    6) แผนการดำเนินงาน</t>
    </r>
    <r>
      <rPr>
        <sz val="16"/>
        <rFont val="TH SarabunPSK"/>
        <family val="2"/>
      </rPr>
      <t xml:space="preserve"> ให้ระบุปริมาณงานที่จะดำเนินงานในแต่ละช่วงเวลา ให้ชัดเจน</t>
    </r>
  </si>
  <si>
    <r>
      <t xml:space="preserve">    7) ผู้รับผิดชอบ</t>
    </r>
    <r>
      <rPr>
        <sz val="16"/>
        <rFont val="TH SarabunPSK"/>
        <family val="2"/>
      </rPr>
      <t xml:space="preserve"> ให้ระบุชื่อผู้รับผิดชอบหลัก ในแต่ละโครงการ/กิจกรรม ให้ชัดเจน หากมีผู้รับผิดชอบหลายคน</t>
    </r>
  </si>
  <si>
    <t>ให้ระบุชื่อแรกเป็นผู้รับผิดชอบหลัก</t>
  </si>
  <si>
    <t>ขอให้ทุกหน่วยงานจัดทำแผนปฏิบัติงานประจำปี ระดับกอง/สำนัก/เขต/จังหวัด/ศูนย์ปฏิบัติการ</t>
  </si>
  <si>
    <t>ส่งกรมส่งเสริมการเกษตร จำนวน 1 ชุด และส่งไฟล์ข้อมูล ทางจดหมายอิเล็กทรอนิกส์ :
 plan30@doae.go.th หรือ plandoae30@gmail.com</t>
  </si>
  <si>
    <t>ภายในวันที่ 31 ตุลาคม 2562</t>
  </si>
  <si>
    <t xml:space="preserve">                                                                                                   กองแผนงาน </t>
  </si>
  <si>
    <t>หน่วยงาน......(1)...........</t>
  </si>
  <si>
    <t>โครงการ/กิจกรรม/ขั้นตอน</t>
  </si>
  <si>
    <t>แผนการดำเนินการ (6)</t>
  </si>
  <si>
    <t>ปริมาณ</t>
  </si>
  <si>
    <t>งบประมาณ</t>
  </si>
  <si>
    <t xml:space="preserve">สถานที่
</t>
  </si>
  <si>
    <t>ไตรมาสที่ 1</t>
  </si>
  <si>
    <t>ไตรมาสที่ 2</t>
  </si>
  <si>
    <t>ไตรมาสที่ 3</t>
  </si>
  <si>
    <t>ไตรมาสที่ 4</t>
  </si>
  <si>
    <t>ผู้รับผิดชอบ</t>
  </si>
  <si>
    <t>งาน</t>
  </si>
  <si>
    <t>(บาท)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</si>
  <si>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</si>
  <si>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</si>
  <si>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</si>
  <si>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</si>
  <si>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</si>
  <si>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</si>
  <si>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</si>
  <si>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</si>
  <si>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</si>
  <si>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</si>
  <si>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</si>
  <si>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</si>
  <si>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</si>
  <si>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(7)</t>
  </si>
  <si>
    <t>(2)</t>
  </si>
  <si>
    <t>(3)</t>
  </si>
  <si>
    <t>(4)</t>
  </si>
  <si>
    <t>(5)</t>
  </si>
  <si>
    <t xml:space="preserve">แผนงานพื้นฐานด้านการสร้างความสามารถในการแข่งขันของประเทศ </t>
  </si>
  <si>
    <t>ผลผลิตเกษตรกรได้รับการส่งเสริมและพัฒนาศักยภาพ</t>
  </si>
  <si>
    <t>1. กิจกรรมการพัฒนาเกษตรกร</t>
  </si>
  <si>
    <t xml:space="preserve">  ถ่ายทอดความรู้และเทคโนโลยีทางการเกษตร</t>
  </si>
  <si>
    <t xml:space="preserve">  1.1 พัฒนาเครือข่ายงานส่งเสริมการเกษตร</t>
  </si>
  <si>
    <t xml:space="preserve">  - พัฒนาเครือข่ายงานส่งเสริมการเกษตร ระบบส่งเสริมการเกษตร</t>
  </si>
  <si>
    <t>พรรณวดี อรุณทัต</t>
  </si>
  <si>
    <t xml:space="preserve">    1. การติดตามงานระบบส่งเสริมการเกษตร</t>
  </si>
  <si>
    <t xml:space="preserve">       1.1 ผลิตสื่อประชาสัมพันธ์การขับเคลื่อนงานตามระบบส่งเสริมการเกษตร</t>
  </si>
  <si>
    <t>สนง.กษจ.ชพ.</t>
  </si>
  <si>
    <t xml:space="preserve">  1.2 เสริมสร้างและพัฒนาศักยภาพองค์กรเกษตรและวิสาหกิจชุมชน</t>
  </si>
  <si>
    <t xml:space="preserve">  - เสริมสร้างและพัฒนาศักยภาพองค์กรเกษตรกร</t>
  </si>
  <si>
    <t xml:space="preserve">    3. เสริมสร้างและพัฒนาศักยภาพกลุ่มยุวเกษตรกร</t>
  </si>
  <si>
    <t>วนิดา ชุมคง</t>
  </si>
  <si>
    <t xml:space="preserve">       3.1 การเสริมสร้างและพัฒนากลุ่มยุวเกษตรกรให้มีความเข้มแข็ง</t>
  </si>
  <si>
    <t xml:space="preserve">            1) พัฒนาศักยภาพกลุ่มยุวเกษตรกรเพื่อเตรียมความพร้อมสู่ Smart Group</t>
  </si>
  <si>
    <t xml:space="preserve">                1.1) จัดกระบวนการเรียนรู้เพื่อพัฒนาศักยภาพกลุ่มยุวเกษตรกร</t>
  </si>
  <si>
    <t>120 ราย</t>
  </si>
  <si>
    <t xml:space="preserve">                1.2) เวทีแลกเปลี่ยนเรียนรู้และสร้างเครือข่ายที่ปรึกษายุวเกษตรกร ระดับจังหวัด</t>
  </si>
  <si>
    <t>50 ราย</t>
  </si>
  <si>
    <t>แผนงานยุทธศาสตร์สร้างความมั่นคงและลดความเหลื่อมล้ำทางด้านเศรษฐกิจและสังคม</t>
  </si>
  <si>
    <t>1.โครงการส่งเสริมการดำเนินงานอันเนื่องมาจากพระราชดำริ</t>
  </si>
  <si>
    <t xml:space="preserve">   กิจกรรมสนับสนุนโครงการอันเนื่องมาจากพระราชดำริ</t>
  </si>
  <si>
    <t xml:space="preserve">   3. สนับสนุนโครงการเกษตรเพื่ออาหารกลางวัน</t>
  </si>
  <si>
    <t xml:space="preserve">      3.1 โครงการเกษตรเพื่ออาหารกลางวัน</t>
  </si>
  <si>
    <t xml:space="preserve">        1) จัดทำแปลงผลิตพืชในโรงเรียน</t>
  </si>
  <si>
    <t xml:space="preserve">           1.1)โรงเรียนสังกัด ตชด.</t>
  </si>
  <si>
    <t>7 โรงเรียน</t>
  </si>
  <si>
    <t>แผนงานบูรณาการพัฒนาเศรษฐกิจและสังคมดิจิทัล</t>
  </si>
  <si>
    <t>1. โครงการขึ้นทะเบียนและปรับปรุงทะเบียนเกษตรกร</t>
  </si>
  <si>
    <t xml:space="preserve">    กิจกรรมขึ้นทะเบียนและปรับปรุงทะเบียนเกษตรกร</t>
  </si>
  <si>
    <t>หทัยรัตน์ สินสวัสดิ์</t>
  </si>
  <si>
    <t xml:space="preserve">    1. ติดตามการจัดเก็บและปรับปรุงข้อมูลทะเบียนเกษตรกรให้เป็นปัจจุบัน</t>
  </si>
  <si>
    <t>20,500 ครัวเรือน</t>
  </si>
  <si>
    <t>8 อำเภอของ จ.ชุมพร</t>
  </si>
  <si>
    <t xml:space="preserve">    2. ค่าอินเตอร์เน็ตสำหรับใช้กับ Tablet ในการปรับปรุงทะเบียนและวาดแปลง (ค่าสาธารณูปโภค)</t>
  </si>
  <si>
    <t xml:space="preserve">    3. ตรวจสอบพื้นที่เพาะปลูก วาดแปลง</t>
  </si>
  <si>
    <t>20,500 แปลง</t>
  </si>
  <si>
    <t xml:space="preserve">    4. ประชาสัมพันธ์ ติดตามนิเทศ ประชุม อบรม สัมมนา จัดทำเอกสารคู่มือ วัสดุสำนักงาน</t>
  </si>
  <si>
    <t>-</t>
  </si>
  <si>
    <t>แผนงานบูรณาการสร้างรายได้จากการท่องเที่ยว กีฬา และวัฒนธรรม</t>
  </si>
  <si>
    <t>1. โครงการส่งเสริมและพัฒนาการท่องเที่ยววิถีเกษตร</t>
  </si>
  <si>
    <t xml:space="preserve">    กิจกรรมส่งเสริมและพัฒมนาแหล่งท่องเที่ยววิถีเกษตร</t>
  </si>
  <si>
    <t>1 แหล่ง</t>
  </si>
  <si>
    <t>แผนปฏิบัติงานโครงการตามแผนพัฒนาจังหวัด/กลุ่มจังหวัดและอื่นๆ ประจำปีงบประมาณ พ.ศ. 2563 (ใช้งบประมาณปี 2562 ไปพลางก่อน) (2.2)</t>
  </si>
  <si>
    <t>โครงการตามแผนพัฒนาจังหวัด/กลุ่มจังหวัด</t>
  </si>
  <si>
    <t>1. …</t>
  </si>
  <si>
    <t>2. …</t>
  </si>
  <si>
    <t xml:space="preserve"> โครงการตามงบพัฒนาท้องถิ่น</t>
  </si>
  <si>
    <t>งานตามภารกิจพื้นฐาน</t>
  </si>
  <si>
    <t>งานที่ได้รับมอบหมาย</t>
  </si>
  <si>
    <t xml:space="preserve"> แผนการฝึกอบรม/สัมมนาโครงการส่งเสริมการเกษตร ประจำปีงบประมาณ พ.ศ. 2563 (ใช้งบประมาณปี 2562 ไปพลางก่อน) (2.3)</t>
  </si>
  <si>
    <t>โครงการ</t>
  </si>
  <si>
    <t>เรื่อง/หลักสูตร</t>
  </si>
  <si>
    <t>เงิน</t>
  </si>
  <si>
    <r>
      <t>หมายเหตุ</t>
    </r>
    <r>
      <rPr>
        <b/>
        <sz val="16"/>
        <rFont val="TH SarabunPSK"/>
        <family val="2"/>
      </rPr>
      <t xml:space="preserve"> 1. จัดส่งแผนการฝึกอบรม/สัมมนา ให้กรมส่งเสริมการเกษตร พร้อมกับแผนปฏิบัติงานประจำปี แผนการใช้จ่ายงบประมาณ </t>
    </r>
  </si>
  <si>
    <t>ตัวอย่าง</t>
  </si>
  <si>
    <t xml:space="preserve"> แผนการฝึกอบรม/สัมมนาโครงการส่งเสริมการเกษตร ประจำปีงบประมาณ พ.ศ. 2563 (ใช้งบประมาณปี 2562 ไปพลางก่อน)  (2.3)</t>
  </si>
  <si>
    <t>หน่วยงาน.......(1)..........</t>
  </si>
  <si>
    <t>โครงการพัฒนาคุณภาพสินค้าเกษตรสู่มาตรฐาน</t>
  </si>
  <si>
    <t>1 หลักสูตรการผลิต
ตามระบบการจัดการ
คุณภาพ GAP</t>
  </si>
  <si>
    <t>200 
ราย</t>
  </si>
  <si>
    <t>(ระบุ) เช่น ศูนย์เรียนรู้ฯ
ตำบล ฯลฯ</t>
  </si>
  <si>
    <t>นาย....(หลัก)</t>
  </si>
  <si>
    <t>นาย...</t>
  </si>
  <si>
    <t>แผนการใช้จ่ายโครงการส่งเสริมการเกษตร ประจำปีงบประมาณ พ.ศ. 2563 (ใช้งบประมาณปี 2562 ไปพลางก่อน)</t>
  </si>
  <si>
    <t>หน่วยงาน.............................(1)..................................................................</t>
  </si>
  <si>
    <t>หน่วย:บาท</t>
  </si>
  <si>
    <t xml:space="preserve"> โครงการ/กิจกรรม 
เรื่อง/รายการ</t>
  </si>
  <si>
    <t>รวมงบประมาณ</t>
  </si>
  <si>
    <t xml:space="preserve">แผนการใช้จ่ายงบประมาณ </t>
  </si>
  <si>
    <t xml:space="preserve">
งบรายจ่าย</t>
  </si>
  <si>
    <t>รวมทั้งสิ้น</t>
  </si>
  <si>
    <r>
      <t>หมายเหตุ</t>
    </r>
    <r>
      <rPr>
        <sz val="13.5"/>
        <rFont val="TH SarabunPSK"/>
        <family val="2"/>
      </rPr>
      <t xml:space="preserve"> 1. ให้จัดทำแผนการใช้จ่ายทุกงบรายจ่าย ตามงบประมาณที่ได้รับอนุมัติ ในแบบ คง.2 และที่ได้รับอนุมัติเพิ่มเติมหรือระหว่างปี</t>
    </r>
  </si>
  <si>
    <t xml:space="preserve">             2. ให้มีความสอดคล้องเชื่อมโยงกับแผนปฏิบัติงานประจำปีของหน่วยงาน</t>
  </si>
  <si>
    <t xml:space="preserve">             3. จัดส่งแผนการใช้จ่าย ให้กรมส่งเสริมการเกษตร พร้อมกับแผนปฏิบัติงานประจำปี </t>
  </si>
  <si>
    <t>แผนการใช้จ่ายงบประมาณ โครงการตามแผนพัฒนาจังหวัด/กลุ่มจังหวัดและอื่นๆ ประจำปีงบประมาณ พ.ศ. 2563 (ใช้งบประมาณปี 2562 ไปพลางก่อน)</t>
  </si>
  <si>
    <t>แผนการใช้จ่ายงบประมาณ (6)</t>
  </si>
  <si>
    <r>
      <t>หมายเหตุ</t>
    </r>
    <r>
      <rPr>
        <sz val="13.5"/>
        <rFont val="TH SarabunPSK"/>
        <family val="2"/>
      </rPr>
      <t xml:space="preserve"> 1. ให้จัดทำแผนการใช้จ่ายทุกงบรายจ่าย ตามงบประมาณที่ได้รับอนุมัติ </t>
    </r>
  </si>
  <si>
    <t>125 ราย</t>
  </si>
  <si>
    <t>น้ำฝน ลือขจร</t>
  </si>
  <si>
    <t>1 แปลง</t>
  </si>
  <si>
    <t>อ.ท่าแซะ
อ.เมืองชุมพร</t>
  </si>
  <si>
    <t>อ.ปะทิว</t>
  </si>
  <si>
    <t>แผนงานบูรณาการพัฒนาศักยภาพการผลิตภาคการเกษตร</t>
  </si>
  <si>
    <t>3. โครงการยกระดับคุณภาพมาตรฐานสินค้า</t>
  </si>
  <si>
    <t xml:space="preserve">    1. สนับสนุนการดำเนินงานตามแผนพัฒนาแหล่งท่องเที่ยวเชิงเกษตร</t>
  </si>
  <si>
    <t xml:space="preserve">   กิจกรรมส่งเสริมการอารักพืชเพื่อเพิ่มประสิทธิภาพการผลิตสินค้าเกษตร</t>
  </si>
  <si>
    <t xml:space="preserve">   1. ส่งเสริมและให้บริการจัดการศัตรูพืชสำคัญในพื้นที่ผลิตสินค้าเกษตร(พืชเศรษฐกิจ)</t>
  </si>
  <si>
    <t xml:space="preserve">      1.1 ส่งเสริมการจัดการศัตรูพืชตระกลูปาล์ม(มะพร้าวและปาล์มน้ำมัน)</t>
  </si>
  <si>
    <t xml:space="preserve">           1)จัดกระบวนการเรียนรู้การจัดการศัตรูพืชตระกูลปาล์ม</t>
  </si>
  <si>
    <t xml:space="preserve">      1.2 ส่งเสริมการจัดการศัตรูยางพารา</t>
  </si>
  <si>
    <t xml:space="preserve">           1)จัดทำแปลงส่งเสริมการจัดการศัตรูยางพารา</t>
  </si>
  <si>
    <t>16 ศูนย์</t>
  </si>
  <si>
    <t>อรกมล  ฤคดี</t>
  </si>
  <si>
    <t>2 แปลง</t>
  </si>
  <si>
    <t>30 แปลง</t>
  </si>
  <si>
    <t>ชฎารัตน์ พรหมศิลา</t>
  </si>
  <si>
    <t>1 จังหวัด</t>
  </si>
  <si>
    <t>อรกมล ฤคดี</t>
  </si>
  <si>
    <t>8 ศูนย์</t>
  </si>
  <si>
    <t>25 ราย</t>
  </si>
  <si>
    <t>7. โครงการศูนย์เรียนรู้การเพิ่มประสิทธิภาพการผลิตสินค้าเกษตร</t>
  </si>
  <si>
    <t xml:space="preserve">   5. การพัฒนาศูนย์เครือข่าย</t>
  </si>
  <si>
    <t xml:space="preserve">      5.1 การพัฒนาศักยภาพศูนย์จัดการศัตรูพืชชุมชน</t>
  </si>
  <si>
    <t xml:space="preserve">           1)จัดกระบวนการเรียนรู้แก่เกษตรกรด้านการจัดการศัตรูพืชให้กับสมาชิก ศจช.</t>
  </si>
  <si>
    <t xml:space="preserve">      5.2 การดำเนินงานแปลงติดตามสถานการณ์และการเตือนการระบาดศัตรูพืชของศูนย์จัดการศัตรูพืชชุมชนและพื้นที่เสี่ยง</t>
  </si>
  <si>
    <t xml:space="preserve">   กิจกรรมศูนย์เรียนรู้การเพิ่มประสิทธิภาพการผลิตสินค้าเกษตร</t>
  </si>
  <si>
    <t xml:space="preserve">           2)สนับสนุนการจัดการแปลงเรียนรู้การจัดการศัตรูพืชด้วยวิธีผสมผสานที่เหมาะสมกับพื้นที่</t>
  </si>
  <si>
    <t xml:space="preserve">           1)สนับสนุนการสำรวจติดตามแปลงติดตามสถานการณ์ศัตรูพืช</t>
  </si>
  <si>
    <t xml:space="preserve">      5.3 สนับสนุนปัจจัยควบคุมศัตรูพืชแก่สมาชิกศูนย์จัดการศัตรูพืชชุมชนและพื้นที่เสี่ยงต่อการระบาดของศัตรูพืช</t>
  </si>
  <si>
    <t xml:space="preserve">           1)สนับสนุนวัสดุผลิตปัจจัยการควบคุมศัตรูพืชแก่สมาชิกศูนย์จัดการศัตรูพืชชุมชน</t>
  </si>
  <si>
    <t xml:space="preserve">           1)สนับสนุนการดำเนินกิจกรรมของ ศดปช.</t>
  </si>
  <si>
    <t xml:space="preserve">      5.4 พัฒนาศูนย์จัดการดินปุ๋ยชุมชน(ศดปช.)</t>
  </si>
  <si>
    <t xml:space="preserve">           2)จัดเวทีสร้างเครือข่าย ศดปช. ระดับจังหวัด</t>
  </si>
  <si>
    <t xml:space="preserve">      5.5 ถ่ายทอดเทคโนโลยีด้านการจัดการดินและปุ๋ยอย่างมีประสิทธิภาพ</t>
  </si>
  <si>
    <t xml:space="preserve">           1)จัดกระบวนการเรียนรู้การจัดการดินและปุ๋ย</t>
  </si>
  <si>
    <t>1 ครั้ง</t>
  </si>
  <si>
    <t>นพเกล้า  ดวงหิรัญภักดี</t>
  </si>
  <si>
    <t>20 ราย</t>
  </si>
  <si>
    <t>40 ราย</t>
  </si>
  <si>
    <t>10 ราย</t>
  </si>
  <si>
    <t xml:space="preserve">  - ขับเคลื่อนการดำเนินงานส่งเสริมและพัฒนาวิสาหกิจชุมชน</t>
  </si>
  <si>
    <t xml:space="preserve">     1. สนับสนุนกลไกการดำเนินงานตาม พ.ร.บ.</t>
  </si>
  <si>
    <t xml:space="preserve">        1.1 ประชุมคณะกรรมการส่งเสริมวิสาหกิจชุมชนจังหวัด</t>
  </si>
  <si>
    <t xml:space="preserve">        1.2 ประชุมคณะกรรมการสรรหากรรมการผู้แทนวิสาหกิจชุมชน  คณะอนุกรรมการส่งเสริมวิสาหกิจชุมชนจังหวัดหรือคณะทำงานที่แต่งตั้งโดยคณะกรรมการส่งเสริมวิสาหกิจชุมชนจังหวัด</t>
  </si>
  <si>
    <t xml:space="preserve">     2. ส่งเสริมและพัฒนากิจการวิสาหกิจชุมชน</t>
  </si>
  <si>
    <t xml:space="preserve">        2.1 ประเมินศักยภาพและจัดทำแผนพัฒนากิจการวิสาหกิจชุมชน</t>
  </si>
  <si>
    <t xml:space="preserve">             1) ส่งเสริมวิสาหกิจชุมชนประเมินศักยภาพและจัดทำแผนพัฒนากิจการ</t>
  </si>
  <si>
    <t xml:space="preserve">        2.2 พัฒนาการประกอบกิจการวิสาหกิจชุมชนนิติบุคคล</t>
  </si>
  <si>
    <t>160 ราย</t>
  </si>
  <si>
    <t xml:space="preserve">       2.3 ส่งเสริมการดำเนินงานวิสาหกิจชุมชนด้านการแปรรูปสินค้าเกษตรขั้นต้น</t>
  </si>
  <si>
    <t xml:space="preserve">            1) พัฒนาทักษะวิสาหกิจชุมชนด้านการผลิตสินค้าเกษตรแปรรูปขั้นต้น</t>
  </si>
  <si>
    <t xml:space="preserve">    3. ส่งเสริมและพัฒนาวิสาหกิจชุมชนต้นแบบ</t>
  </si>
  <si>
    <t>อ.พะโต๊ะ</t>
  </si>
  <si>
    <t xml:space="preserve">       3.1 ประกวดวิสาหกิจชุมชนดีเด่น</t>
  </si>
  <si>
    <t xml:space="preserve">            1) ประกวดวิสาหกิจชุมชนดีเด่นระดับจังหวัด</t>
  </si>
  <si>
    <t xml:space="preserve">    4. สนับสนุนการปฏิบัติงานด้านทะเบียนวิสาหกิจชุมชน</t>
  </si>
  <si>
    <t xml:space="preserve">       4.1 สนับสนุนการดำเนินงานของนายทะเบียนวิสาหกิจชุมชน</t>
  </si>
  <si>
    <t>8 อำเภอ</t>
  </si>
  <si>
    <t>แผนงานบูรณาการพัฒนาผู้ประกอบการ เศรษฐกิจชุมชน และวิสาหกิจขนาดกลางและขนาดย่อมสู่สากล</t>
  </si>
  <si>
    <t>1.โครงการพัฒนาขีดความสามารถในการแข่งขันสินค้าเกษตรแปรรูป</t>
  </si>
  <si>
    <t xml:space="preserve">   กิจกรรมพัฒนาขีดความสามารถในการแข่งขันสินค้าเกษตรแปรรูป</t>
  </si>
  <si>
    <t xml:space="preserve">   1. พัฒนาทักษะวิสาหกิจชุมชนด้านการบริหารจัดการการผลิตสินค้า</t>
  </si>
  <si>
    <t xml:space="preserve">   1. พัฒนาศักยภาพของ ศพก. และศูนย์เครือข่าย</t>
  </si>
  <si>
    <t>ภิรมย์รัตน์ ชูช่วย</t>
  </si>
  <si>
    <t xml:space="preserve">      1.1 พัฒนาศูนย์เรียนรู้การเพิ่มประสิทธิภาพการผลิตสินค้าเกษตร</t>
  </si>
  <si>
    <t xml:space="preserve">      1.2 พัฒนาศูนย์เครือข่าย ศพก.</t>
  </si>
  <si>
    <t>24 ศูนย์</t>
  </si>
  <si>
    <t xml:space="preserve">   2. บริหารจัดการเพื่อขับเคลื่อนการดำเนินงาน</t>
  </si>
  <si>
    <t xml:space="preserve">       2.1 ประชุมคณะทำงานและคณะกรรมการเครือข่าย ศพก.</t>
  </si>
  <si>
    <t>16 ราย</t>
  </si>
  <si>
    <t xml:space="preserve">       2.2 ถอดบทเรียน ศพก.</t>
  </si>
  <si>
    <t xml:space="preserve">             1) จังหวัดถอดบทเรียน</t>
  </si>
  <si>
    <t>1 จุด</t>
  </si>
  <si>
    <t xml:space="preserve">      2.3 เวทีแลกเปลี่ยนเรียนรู้ระดับจังหวัด เพื่อขับเคลื่อน ศพก.</t>
  </si>
  <si>
    <t xml:space="preserve">   3. สนับสนุนการให้บริการของ ศพก. และเครือข่าย</t>
  </si>
  <si>
    <t xml:space="preserve">      3.1จัดงานวันถ่ายทอดเทคโนโลยีเพื่อเริ่มต้นฤดูกาลผลิตใหม่ (Field day)</t>
  </si>
  <si>
    <t xml:space="preserve">     3.2 การสนับสนุนการให้บริการวิชาการและข้อมูลข่าวสาร</t>
  </si>
  <si>
    <t xml:space="preserve">   4. พัฒนาเกษตรกร</t>
  </si>
  <si>
    <t xml:space="preserve">       4.1 จัดกระบวนการเรียนรู้ให้กับเกษตรกรผู้นำ </t>
  </si>
  <si>
    <t>240 ราย</t>
  </si>
  <si>
    <t xml:space="preserve">       4.2 พัฒนาเกษตรกรผู้นำศพก.เครือข่าย ระดับจังหวัด</t>
  </si>
  <si>
    <t>112 ราย</t>
  </si>
  <si>
    <t xml:space="preserve">   1. ส่งเสริมให้เกษตรกรปรับเปลี่ยนการผลิตพืชที่เหมาะสมตามแผนที่ Agri-Map</t>
  </si>
  <si>
    <t xml:space="preserve">      1.1 อบรมให้ความรู้ และศึกษาดูงานการปลูกพืชทางเลือกใหม่</t>
  </si>
  <si>
    <t xml:space="preserve">           1) ประชุมคณะกรรมการเครือข่ายระดับจังหวัด 4 ครั้ง </t>
  </si>
  <si>
    <t>76 คน</t>
  </si>
  <si>
    <t xml:space="preserve">      6.1 ติดตามการดำเนินงานศูนย์เรียนรู้</t>
  </si>
  <si>
    <t xml:space="preserve">   6. ติดตาม และรายงาน</t>
  </si>
  <si>
    <t>4 ครั้ง</t>
  </si>
  <si>
    <r>
      <t xml:space="preserve">           2) ประชุมคณะกรรมการ ศพก.ระดับอำเภอ</t>
    </r>
    <r>
      <rPr>
        <i/>
        <sz val="16"/>
        <rFont val="TH SarabunPSK"/>
        <family val="2"/>
      </rPr>
      <t>(อำเภอละ 4 ครั้ง)</t>
    </r>
  </si>
  <si>
    <t>ภูริพงษ์ จันทร์นาม</t>
  </si>
  <si>
    <t xml:space="preserve">  - อาสาสมัครเกษตร </t>
  </si>
  <si>
    <t xml:space="preserve">    1. ขับเคลื่อนงานอาสาสมัครเกษตร</t>
  </si>
  <si>
    <t xml:space="preserve">       1.1 ประชุมคณะกรรมการบริหารงานอาสาสมัครเกษตรจังหวัด</t>
  </si>
  <si>
    <t xml:space="preserve">       1.2 ประชุมคณะกรรมการอาสาสมัครเกษตรจังหวัด</t>
  </si>
  <si>
    <t xml:space="preserve">    2. ส่งเสริมและพัฒนากระบวนการปฏิบัติ</t>
  </si>
  <si>
    <t xml:space="preserve">       2.1 เวทีขับเคลื่อนงานคณะกรรมการอาสาสมัครเกษตรอำเภอ </t>
  </si>
  <si>
    <t xml:space="preserve">       2.2 จัดเวทีแลกเปลี่ยนเรียนรู้อาสาสมัครเกษตรหมู่บ้าน</t>
  </si>
  <si>
    <t xml:space="preserve">     1. ส่งเสริมและพัฒนากลุ่มส่งเสริมอาชีพการเกษตรให้มีความเข้มแข็ง</t>
  </si>
  <si>
    <t>อ.ทุ่งตะโก
อ.หลังสวน
อ.ละแม</t>
  </si>
  <si>
    <t xml:space="preserve">       1.2 จัดกระบวนการเรียนรู้ ระยะที่ 2 เพื่อพัฒนาองค์ความรู้และทักษะการเป็นผู้ประกอบการเกษตรตามแผน IFPP</t>
  </si>
  <si>
    <t xml:space="preserve">        1.1 จัดกระบวนการเรียนรู้ ระยะที่ 1 เพื่อวิเคราะห์ศักยภาพและจัดทำแผนพัฒนากลุ่มส่งเสริมอาชีพการเกษตร สู่ Smart Group และจัดทา IFPP รายกลุ่ม</t>
  </si>
  <si>
    <t xml:space="preserve">     2. เสริมสร้างและพัฒนาศักยภาพกลุ่มแม่บ้านเกษตรกร</t>
  </si>
  <si>
    <t>อ.เมืองชุมพร</t>
  </si>
  <si>
    <t xml:space="preserve">            1) จัดกระบวนการเรียนรู้ ระยะที่ 1</t>
  </si>
  <si>
    <t xml:space="preserve">        2.1 พัฒนากลุ่มแม่บ้านเกษตรกรเป็นแหล่งเรียนรู้ต้นแบบด้านการพัฒนาคุณภาพชีวิตและเศรษฐกิจครัวเรือน</t>
  </si>
  <si>
    <t xml:space="preserve">            2) จัดกระบวนการเรียนรู้ ระยะที่ 2</t>
  </si>
  <si>
    <t xml:space="preserve">        2.2 พัฒนาศักยภาพกลุ่มแม่บ้านเกษตรกรเพื่อเตรียมความพร้อมสู่ Smart Group</t>
  </si>
  <si>
    <t xml:space="preserve">            1) จัดกระบวนการเรียนรู้ ครั้งที่ 1</t>
  </si>
  <si>
    <t xml:space="preserve">            2) จัดกระบวนการเรียนรู้ ครั้งที่ 2</t>
  </si>
  <si>
    <t xml:space="preserve">       2.3  พัฒนาศักยภาพผู้นาในการขับเคลื่อนงานกลุ่มแม่บ้านเกษตรกรในชุมชน</t>
  </si>
  <si>
    <t xml:space="preserve">            1) จัดเวทีแลกเปลี่ยนเรียนรู้เพิ่มศักยภาพผู้นาในการขับเคลื่อนงานกลุ่มแม่บ้านเกษตรกรระดับจังหวัด</t>
  </si>
  <si>
    <t xml:space="preserve">    4. การส่งเสริมความมั่นคงทางด้านอาหารในระดับชุมชน</t>
  </si>
  <si>
    <t xml:space="preserve">       4.1 ส่งเสริมเคหกิจเกษตรเพื่อสร้างความมั่นคงด้านอาหารระดับชุมชน</t>
  </si>
  <si>
    <t xml:space="preserve">          2) จัดกระบวนการเรียนรู้ระยะที่ 2 พัฒนาทักษะด้านการเกษตรและเคหกิจเกษตรเพื่อสร้างความมั่นคงด้านอาหารระดับชุมชน</t>
  </si>
  <si>
    <t xml:space="preserve">          1) จัดกระบวนการเรียนรู้ระยะที่ 1 สร้างการรับรู้ วิเคราะห์พื้นที่ และจัดทำแผนสร้างความมั่นคงด้านอาหารระดับชุมชน</t>
  </si>
  <si>
    <t xml:space="preserve">   1. สนับสนุนโครงการอันเนื่องมาจากพระราชดำริ</t>
  </si>
  <si>
    <t xml:space="preserve">      1.1 โครงการอนุรักษ์พันธุกรรมพืชอันเนื่องมาจากพระราชดำริ</t>
  </si>
  <si>
    <t xml:space="preserve">        1) ดูแลแปลงปลูกรักษาพันธุกรรมพืชในพื้นที่โครงการ</t>
  </si>
  <si>
    <t>15 ไร่</t>
  </si>
  <si>
    <t>อ.ท่าแซะ</t>
  </si>
  <si>
    <t>300 ราย</t>
  </si>
  <si>
    <t xml:space="preserve">   2. สนับสนุนโครงการคลินิกเกษตรเคลื่อนที่</t>
  </si>
  <si>
    <t xml:space="preserve">      2.1 คลินิกเกษตรเคลื่อนที่</t>
  </si>
  <si>
    <t xml:space="preserve">        1) การดำเนินการเปิดคลินิกเกษตรเคลื่อนที่</t>
  </si>
  <si>
    <t xml:space="preserve">           1.1) จัดคลินิกเกษตรเคลื่อนที่ ไตรมาส 1</t>
  </si>
  <si>
    <t>150 ราย</t>
  </si>
  <si>
    <t>อ.ละแม</t>
  </si>
  <si>
    <t xml:space="preserve">           1.3) จัดคลินิกเกษตรเคลื่อนที่ ไตรมาส 2</t>
  </si>
  <si>
    <t>8. โครงการบริหารจัดการการผลิตสินค้าเกษตรตามแผนที่เกษตรเพื่อการบริหารจัดการเชิงรุก (Agri-Map)</t>
  </si>
  <si>
    <t xml:space="preserve">        1)การดำเนินการเปิดคลินิกเกษตรเคลื่อนที่</t>
  </si>
  <si>
    <t xml:space="preserve">           1.1)จัดคลินิกเกษตรเคลื่อนที่ ไตรมาส 1</t>
  </si>
  <si>
    <t xml:space="preserve">           1.2)จัดคลินิกเกษตรเคลื่อนที่ ไตรมาส 2</t>
  </si>
  <si>
    <t xml:space="preserve">        1)ดูแลแปลงปลูกรักษาพันธุกรรมพืชในพื้นที่โครงการ</t>
  </si>
  <si>
    <t xml:space="preserve">            1)พัฒนาทักษะวิสาหกิจชุมชนด้านการผลิตสินค้าเกษตรแปรรูปขั้นต้น</t>
  </si>
  <si>
    <t xml:space="preserve">                1.2)เวทีแลกเปลี่ยนเรียนรู้และสร้างเครือข่ายที่ปรึกษายุวเกษตรกร ระดับจังหวัด</t>
  </si>
  <si>
    <t xml:space="preserve">          1)จัดกระบวนการเรียนรู้ระยะที่ 1 สร้างการรับรู้ วิเคราะห์พื้นที่ และจัดทำแผนสร้างความมั่นคงด้านอาหารระดับชุมชน</t>
  </si>
  <si>
    <t xml:space="preserve">            1)จัดกระบวนการเรียนรู้ ระยะที่ 1</t>
  </si>
  <si>
    <t xml:space="preserve">            2)จัดกระบวนการเรียนรู้ ระยะที่ 2</t>
  </si>
  <si>
    <t xml:space="preserve">            1)จัดกระบวนการเรียนรู้ ครั้งที่ 1</t>
  </si>
  <si>
    <t xml:space="preserve">            2)จัดกระบวนการเรียนรู้ ครั้งที่ 2</t>
  </si>
  <si>
    <t xml:space="preserve">             1)ส่งเสริมวิสาหกิจชุมชนประเมินศักยภาพและจัดทำแผนพัฒนากิจการ</t>
  </si>
  <si>
    <t xml:space="preserve">        1)จัดทำแปลงผลิตพืชในโรงเรียน</t>
  </si>
  <si>
    <t>5. โครงการพัฒนาตลาดสินค้าเกษตร</t>
  </si>
  <si>
    <t xml:space="preserve">   กิจกรรมตลาดเกษตรกร</t>
  </si>
  <si>
    <t xml:space="preserve">   1. พัฒนาความรู้ศักยภาพของเกษตรกรและเครือข่าย</t>
  </si>
  <si>
    <t xml:space="preserve">   2. พัฒนาตลาดเกษตรกร</t>
  </si>
  <si>
    <t>6.  โครงการพัฒนาเกษตรกรปราดเปรื่อง (Smart Farmer)</t>
  </si>
  <si>
    <t xml:space="preserve">   กิจกรรมพัฒนาเกษตรกรปราดเปรื่อง (Smart Farmer)</t>
  </si>
  <si>
    <t xml:space="preserve">   1. การพัฒนาเกษตรกรรุ่นใหม่</t>
  </si>
  <si>
    <t xml:space="preserve">      1.1 พัฒนาเกษตรกรรุ่นใหม่ให้เป็น Young Smart Farmer</t>
  </si>
  <si>
    <t xml:space="preserve">   2. การพัฒนาเกษตรกรปราดเปรื่อง (Smart Farmer)</t>
  </si>
  <si>
    <t xml:space="preserve">      2.1 พัฒนาศักยภาพเกษตรกรให้เป็น Smart Farmer </t>
  </si>
  <si>
    <t xml:space="preserve">           1)อบรมพัฒนาศักยภาพเกษตรกรให้เป็น Smart Farmer</t>
  </si>
  <si>
    <t>200 ราย</t>
  </si>
  <si>
    <t>วรัญญา แพ็งแสง</t>
  </si>
  <si>
    <t>30 ราย</t>
  </si>
  <si>
    <t>75 ราย</t>
  </si>
  <si>
    <t>995 ราย</t>
  </si>
  <si>
    <t>15 คน</t>
  </si>
  <si>
    <t>12 คน</t>
  </si>
  <si>
    <t>32 ราย</t>
  </si>
  <si>
    <t>445 ราย</t>
  </si>
  <si>
    <t>295 ราย</t>
  </si>
  <si>
    <t>2,040 ราย</t>
  </si>
  <si>
    <t>845 ราย</t>
  </si>
  <si>
    <t>15 ราย</t>
  </si>
  <si>
    <t>อบรม</t>
  </si>
  <si>
    <t xml:space="preserve">             1)อบรมผู้ประกอบการวิสาหกิจชุมชนเพื่อส่งเสริมการประกอบกิจการแบบนิติบุคคล</t>
  </si>
  <si>
    <t>250 ราย</t>
  </si>
  <si>
    <t>ธิติ ทองญวน</t>
  </si>
  <si>
    <t>8 ครั้ง</t>
  </si>
  <si>
    <t xml:space="preserve">  1.3 โครงการส่งเสริมและเพิ่มประสิทธิภาพการผลิตสินค้าเกษตร</t>
  </si>
  <si>
    <t xml:space="preserve">      1. พัฒนาการผลิตไม้ผลคุณภาพดีโดยการจัดกระบวนการเรียนรู้แบบมีส่วนร่วม</t>
  </si>
  <si>
    <t xml:space="preserve">   - ส่งเสริมการเพิ่มประสิทธิภาพการผลิตสินค้า (ไม้ผล)</t>
  </si>
  <si>
    <t xml:space="preserve">         1.1 อบรมเกษตรกร</t>
  </si>
  <si>
    <t xml:space="preserve">         1.2 จัดทำแปลงต้นแบบ</t>
  </si>
  <si>
    <t xml:space="preserve">      2. พัฒนาศักยภาพเจ้าหน้าที่และเกษตรกรด้านการเพิ่มประสิทธิภาพการบริหารจัดการผลไม้ผ่านกลไกการกระจายผลผลิตในประเทศ</t>
  </si>
  <si>
    <t xml:space="preserve">         2.1 ลงทะเบียนรับสมัครผู้เข้าร่วมกิจกรรม เพิ่มประสิทธิภาพการบริหารจัดการผลไม้ผ่านกลไกการกระจายผลผลิตในประเทศ</t>
  </si>
  <si>
    <t xml:space="preserve">      3. บริหารงานตามยุทธศาสตร์ผลไม้</t>
  </si>
  <si>
    <t xml:space="preserve">         3.1 ติดตามคาดคะเนสถานการณ์ผลไม้ระดับจังหวัด</t>
  </si>
  <si>
    <t xml:space="preserve">         3.2 ประชุมติดตามคาดคะเนสถานการณ์ผลไม้ระดับอำเภอ</t>
  </si>
  <si>
    <t>เทวินทร์ พุทธวันท์</t>
  </si>
  <si>
    <t>60 ราย</t>
  </si>
  <si>
    <t>อ.สวี</t>
  </si>
  <si>
    <t xml:space="preserve">   - ส่งเสริมการเพิ่มประสิทธิภาพการผลิตกาแฟเพื่อความยั่งยืน</t>
  </si>
  <si>
    <t xml:space="preserve">      1. สร้างการรับรู้และเข้าใจ ส่งเสริมการรวมกลุ่ม และพัฒนาความรู้</t>
  </si>
  <si>
    <t xml:space="preserve">      2. พัฒนาความรู้ศักยภาพของเกษตรกรเกี่ยวกับการเพิ่มประสิทธิภาพการผลิต</t>
  </si>
  <si>
    <t xml:space="preserve">  - ส่งเสริมการเพิ่มประสิทธิภาพการผลิตสมุนไพร</t>
  </si>
  <si>
    <t xml:space="preserve">     1. พัฒนาความรู้และศักยภาพของเกษตร</t>
  </si>
  <si>
    <t>340 ราย</t>
  </si>
  <si>
    <t>1. โครงพัฒนาศักยภาพกระบวนการผลิตสินค้าเกษตร</t>
  </si>
  <si>
    <t>600 ราย</t>
  </si>
  <si>
    <t xml:space="preserve">   1.1 กิจกรรมเพิ่มประสิทธิภาพการผลิตสินค้าเกษตรปาล์มน้ำมัน</t>
  </si>
  <si>
    <t xml:space="preserve">       1. เพิ่มประสิทธิภาพการผลิต</t>
  </si>
  <si>
    <t xml:space="preserve">          1.1 ส่งเสริมการผลิตในพื้นที่ที่เหมาะสม เพิ่มผลผลิตปาล์มน้ำมันต่อไร่ และลดต้นทุนการผลิต</t>
  </si>
  <si>
    <t>80 ราย</t>
  </si>
  <si>
    <t xml:space="preserve">             1) ถ่ายทอดเทคโนโลยีการเพิ่มผลผลิตปาล์มน้ำมัน ผ่านศพก. ในพื้นที่เหมาะสม/ไม่เหมาะสม โดยการเพิ่มประสิทธิภาพการผลิต การส่งเสริมเกษตรแบบแปลงใหญ่การผลิตปาล์มน้ำมันอย่างยั่งยืนตามมาตรฐานสากล</t>
  </si>
  <si>
    <t>มัณฑนา ไทยละออง</t>
  </si>
  <si>
    <t xml:space="preserve">     1. ส่งเสริมและให้บริการจัดการศัตรูพืชสำคัญในพื้นที่ผลิตสินค้าเกษตร(พืชเศรษฐกิจ)</t>
  </si>
  <si>
    <t xml:space="preserve">        1.1 ส่งเสริมการจัดการศัตรูพืชตระกลูปาล์ม(มะพร้าวและปาล์มน้ำมัน)</t>
  </si>
  <si>
    <t xml:space="preserve">            1)จัดกระบวนการเรียนรู้การจัดการศัตรูพืชตระกูลปาล์ม</t>
  </si>
  <si>
    <t xml:space="preserve">        1.2 ส่งเสริมการจัดการศัตรูยางพารา</t>
  </si>
  <si>
    <t xml:space="preserve">            1)จัดทำแปลงส่งเสริมการจัดการศัตรูยางพารา</t>
  </si>
  <si>
    <t xml:space="preserve">       2. ส่งเสริมและพัฒนากลุ่มเกษตรกรผู้ปลูกปาล์มน้ำมันคุณภาพดี</t>
  </si>
  <si>
    <t xml:space="preserve">       3. สร้างเครือข่าย การซื้อขายผลปาล์มน้ำมันคุณภาพ</t>
  </si>
  <si>
    <t xml:space="preserve">  1.2 กิจกรรมเพิ่มประสิทธภาพการผลิตสินค้าเกษตรสับปะรด</t>
  </si>
  <si>
    <t>รังสรรค์ ริยาพันธ์</t>
  </si>
  <si>
    <t xml:space="preserve">            1) จัดเวทีแลกเปลี่ยนเรียนรู้เพิ่มศักยภาพผู้นำในการขับเคลื่อนงานกลุ่มแม่บ้านเกษตรกรระดับจังหวัด</t>
  </si>
  <si>
    <t xml:space="preserve">      1. อบรมเกษตรกรเรื่องการผลิตสับปะรดคุณภาพและศึกษาดูงานให้แก่เกษตรกร</t>
  </si>
  <si>
    <t>อ.ท่าแซะ
อ.สวี</t>
  </si>
  <si>
    <t>2. โครงการส่งเสริมการใช้เครื่องจักรกลทางการเกษตร</t>
  </si>
  <si>
    <t xml:space="preserve">    กิจกรรมส่งเสริมการใช้เครื่องจักรกลทางการเกษตรทดแทนแรงงานเกษตร</t>
  </si>
  <si>
    <t xml:space="preserve">      1. สร้างช่างเกษตรท้องถิ่นประจำแปลงใหญ่</t>
  </si>
  <si>
    <t xml:space="preserve">           1.1 อบรมช่างเกษตรท้องถิ่นหลักสูตรระดับที่ 1</t>
  </si>
  <si>
    <t xml:space="preserve">           1.2 ติดตามและประเมินผลการดำเนินงาน</t>
  </si>
  <si>
    <t>720 ราย</t>
  </si>
  <si>
    <t>อ.หลังสวน</t>
  </si>
  <si>
    <t xml:space="preserve">   3.1 กิจกรรมพัฒนาคุณภาพสินค้าเกษตรสู่มาตรฐาน</t>
  </si>
  <si>
    <t xml:space="preserve">   กิจกรรมระบบส่งเสริมการเกษตรแบบแปลงใหญ่</t>
  </si>
  <si>
    <t>39 แปลง</t>
  </si>
  <si>
    <t>3 แปลง</t>
  </si>
  <si>
    <t>36 แปลง</t>
  </si>
  <si>
    <t>4. โครงการระบบส่งเสริมการเกษตรแบบแปลงใหญ่</t>
  </si>
  <si>
    <t xml:space="preserve">        1. วิเคราะห์จัดทำแผนรายแปลงและปรับปรุงข้อมูล (แปลงใหญ่ปี 2561 2562 และ  ปี 2563 )</t>
  </si>
  <si>
    <t xml:space="preserve">        2. ถ่ายทอดความรู้ให้เกษตรกรเน้นการบริหารจัดการกลุ่ม ,เชื่อมโยงการตลาด (แปลงใหญ่ปี 2561 และ 2562 )</t>
  </si>
  <si>
    <t xml:space="preserve">        3. ถ่ายทอดความรู้ให้เกษตรกร (แปลงใหญ่ปี 2563 )</t>
  </si>
  <si>
    <t xml:space="preserve">        4. การบริหารจัดการ</t>
  </si>
  <si>
    <t xml:space="preserve">     1. ยกระดับการผลิตและคุณภาพสินค้าเกษตรสู่มาตรฐาน GAP</t>
  </si>
  <si>
    <t xml:space="preserve">        1.1 อบรมเกษตรกรเข้าสู่ระบบมาตรฐาน GAP และศึกษาดูงาน</t>
  </si>
  <si>
    <t xml:space="preserve">        1.2 ติดตามให้คำปรึกษาแนะนำและตรวจประเมินแปลงเบื้องต้น</t>
  </si>
  <si>
    <t xml:space="preserve">           4.2 ติดตามประเมินผลโครงการ</t>
  </si>
  <si>
    <t xml:space="preserve">           4.1 จัดประชุมเชื่อมโยงการดำเนินงานคณะกรรมการเครือข่าย ศพก. และ แปลงใหญ่</t>
  </si>
  <si>
    <t xml:space="preserve">           4.3 พัฒนาด้านระบบฐานข้อมูลสมาชิกแปลงใหญ่</t>
  </si>
  <si>
    <t xml:space="preserve">50 ราย </t>
  </si>
  <si>
    <t>โครงการพัฒนาเกษตรกรรมยั่งยืน</t>
  </si>
  <si>
    <t xml:space="preserve">   กิจกรรมพัฒนาการผลิตเกษตรอินทรีย์</t>
  </si>
  <si>
    <t xml:space="preserve">   กิจกรรมบริหารจัดการเขตเกษตรเศรษฐกิจสำหรับสินค้าเกษตรที่สำคัญ(Zoning)</t>
  </si>
  <si>
    <t>แผนงานบูรณาการพัฒนาพื้นที่ระดับภาค</t>
  </si>
  <si>
    <t>ภาคใต้</t>
  </si>
  <si>
    <t>1. โครงการส่งเสริมและพัฒนาการบริหารจัดการมะพร้าวตลอดห่วงโซ่อุปทานภาคใต้</t>
  </si>
  <si>
    <t xml:space="preserve">   กิจกรรมส่งเสริมและพัฒนาการบริหารจัดการมะพร้าวตลอดห่วงโซ่อุปทานภาคใต้</t>
  </si>
  <si>
    <t xml:space="preserve">    1. อบรมเกษตรกรเข้าสู่มาตรฐานเกษตรอินทรีย์ (รายใหม่)</t>
  </si>
  <si>
    <t xml:space="preserve">      1. ส่งเสริมและพัฒนาการบริหารจัดการมะพร้าว</t>
  </si>
  <si>
    <t xml:space="preserve">         1.1 จัดกระบวนการเรีรยนรู้วิเคราะห์ความต้องการ ฝึกอบรม ฝึกปฏิบัติ และศึกษาดูงานในหัวข้อ"การเพิ่มศักยภาพการผลิตและการบริหารจัดการมะพร้าว"</t>
  </si>
  <si>
    <t>จ.ชุมพร</t>
  </si>
  <si>
    <t>1 สินค้า</t>
  </si>
  <si>
    <t>180 ราย</t>
  </si>
  <si>
    <t>2. โครงการยกระดับการผลิตสินค้าเกษตรที่เป็นอัตลักษณ์และเหมาะสมกับศักยภาพพื้นที่ของภาค</t>
  </si>
  <si>
    <t xml:space="preserve">   กิจกรรมพัฒนาคุณภาพการผลิตไม้ผลสู่มาตรฐานการส่งออกภาคใต้</t>
  </si>
  <si>
    <t xml:space="preserve">   1. พัฒนาเกษตรกรผลิตไม้ผลอัตลักษณ์เหมาะสมกับพื้นที่สู่มาตรฐานและสร้างความเข้มแข็งขององค์กร</t>
  </si>
  <si>
    <t xml:space="preserve">      1.1 จัดอบรมถ่ายทอดเทคโนโลยีการผลิตสินค้าเกษตรอัตลักษณ์ที่เหมาะสม</t>
  </si>
  <si>
    <t xml:space="preserve">      1.2 นำเกษตรกรและเจ้าหน้าที่ศึกษาดูงานเกี่ยวกับการพัฒนาสินค้าอัตลักษณ์กับแหล่งผลิตอื่น</t>
  </si>
  <si>
    <t xml:space="preserve">      1.3 จัดทำแปลงการผลิตไม้ผลอัตลักษณ์ที่ได้มาตรฐาน</t>
  </si>
  <si>
    <t xml:space="preserve">      1.4 พัฒนาและสร้างความเข้มแข็งองค์กรผลิตสินค้าไม้ผลอัตลักษณ์จัดสัมมนาเชื่อมโยงการผลิตและการตลาดไม้ผลอัตลักษณ์</t>
  </si>
  <si>
    <t xml:space="preserve">      1.5 พัฒนาสินค้าไม้ผลอัตลักษณ์สู่กระบวนการรับรองสินค้า GI และตรวจสอบย้อนกลับได้</t>
  </si>
  <si>
    <t xml:space="preserve">   2. บริหารจัดการโครงการ</t>
  </si>
  <si>
    <t xml:space="preserve">      2.1 ติดตาม และประเมินผล</t>
  </si>
  <si>
    <t xml:space="preserve">   1. อบรมเกษตรกรเข้าสู่มาตรฐานเกษตรอินทรีย์ (รายใหม่)</t>
  </si>
  <si>
    <t xml:space="preserve">             1) อบรมผู้ประกอบการวิสาหกิจชุมชนเพื่อส่งเสริมการประกอบกิจการแบบนิติบุคคล</t>
  </si>
  <si>
    <t>อ.สวี  อ.ละแม</t>
  </si>
  <si>
    <t xml:space="preserve">      1.อบรมเกษตรกรเรื่องการผลิตสับปะรดคุณภาพและศึกษาดูงานให้แก่เกษตรกร</t>
  </si>
  <si>
    <t>9. โครงการพัฒนาเกษตรกรรมยั่งยืน</t>
  </si>
  <si>
    <t xml:space="preserve">โครงการอาสาสมัครเกษตร </t>
  </si>
  <si>
    <t xml:space="preserve">1. เวทีขับเคลื่อนงานคณะกรรมการอาสาสมัครเกษตรอำเภอ </t>
  </si>
  <si>
    <t>2. จัดเวทีแลกเปลี่ยนเรียนรู้อาสาสมัครเกษตรหมู่บ้าน</t>
  </si>
  <si>
    <t>1. จัดกระบวนการเรียนรู้ ระยะที่ 1 เพื่อวิเคราะห์ศักยภาพและจัดทำแผนพัฒนากลุ่มส่งเสริมอาชีพการเกษตร สู่ Smart Group และจัดทา IFPP รายกลุ่ม</t>
  </si>
  <si>
    <t>โครงการส่งเสริมและพัฒนากลุ่มส่งเสริมอาชีพการเกษตรให้มีความเข้มแข็ง</t>
  </si>
  <si>
    <t>2. จัดกระบวนการเรียนรู้ ระยะที่ 2 เพื่อพัฒนาองค์ความรู้และทักษะการเป็นผู้ประกอบการเกษตรตามแผน IFPP</t>
  </si>
  <si>
    <t>โครงการเสริมสร้างและพัฒนาศักยภาพกลุ่มแม่บ้านเกษตรกร</t>
  </si>
  <si>
    <t>5.จัดเวทีแลกเปลี่ยนเรียนรู้เพิ่มศักยภาพผู้นำในการขับเคลื่อนงานกลุ่มแม่บ้านเกษตรกรระดับจังหวัด</t>
  </si>
  <si>
    <t>2. เวทีแลกเปลี่ยนเรียนรู้และสร้างเครือข่ายที่ปรึกษายุวเกษตรกร ระดับจังหวัด</t>
  </si>
  <si>
    <t>1. จัดกระบวนการเรียนรู้เพื่อพัฒนาศักยภาพกลุ่มยุวเกษตรกร</t>
  </si>
  <si>
    <t>โครงการเสริมสร้างและพัฒนาศักยภาพกลุ่มยุวเกษตรกร</t>
  </si>
  <si>
    <t>โครงการส่งเสริมความมั่นคงทางด้านอาหารในระดับชุมชน</t>
  </si>
  <si>
    <t>โครงการขับเคลื่อนการดำเนินงานส่งเสริมและพัฒนาวิสาหกิจชุมชน</t>
  </si>
  <si>
    <t>2. จัดกระบวนการเรียนรู้ระยะที่ 2 พัฒนาทักษะด้านการเกษตรและเคหกิจเกษตรเพื่อสร้างความมั่นคงด้านอาหารระดับชุมชน</t>
  </si>
  <si>
    <t>1. จัดกระบวนการเรียนรู้ระยะที่ 1 สร้างการรับรู้ วิเคราะห์พื้นที่ และจัดทำแผนสร้างความมั่นคงด้านอาหารระดับชุมชน</t>
  </si>
  <si>
    <t>1. อบรมผู้ประกอบการวิสาหกิจชุมชนเพื่อส่งเสริมการประกอบกิจการแบบนิติบุคคล</t>
  </si>
  <si>
    <t>2. พัฒนาทักษะวิสาหกิจชุมชนด้านการผลิตสินค้าเกษตรแปรรูปขั้นต้น</t>
  </si>
  <si>
    <t>โครงการส่งเสริมการเพิ่มประสิทธิภาพการผลิตสินค้า (ไม้ผล)</t>
  </si>
  <si>
    <t>1. อบรมเกษตรกร</t>
  </si>
  <si>
    <t>โครงการส่งเสริมการเพิ่มประสิทธิภาพการผลิตกาแฟเพื่อความยั่งยืน</t>
  </si>
  <si>
    <t>โครงการพัฒนาขีดความสามารถในการแข่งขันสินค้าเกษตรแปรรูป</t>
  </si>
  <si>
    <t>1. พัฒนาทักษะวิสาหกิจชุมชนด้านการบริหารจัดการการผลิตสินค้า</t>
  </si>
  <si>
    <t>โครงการเพิ่มประสิทธิภาพการผลิตสินค้าเกษตรปาล์มน้ำมัน</t>
  </si>
  <si>
    <t>2. ส่งเสริมและพัฒนากลุ่มเกษตรกรผู้ปลูกปาล์มน้ำมันคุณภาพดี</t>
  </si>
  <si>
    <t>โครงการเพิ่มประสิทธภาพการผลิตสินค้าเกษตรสับปะรด</t>
  </si>
  <si>
    <t>โครงการส่งเสริมการใช้เครื่องจักรกลทางการเกษตร</t>
  </si>
  <si>
    <t>2. อบรมเกษตรกรเข้าสู่ระบบมาตรฐาน GAP และศึกษาดูงาน</t>
  </si>
  <si>
    <t>โครงการส่งเสริมการอารักพืชเพื่อเพิ่มประสิทธิภาพการผลิตสินค้าเกษตร</t>
  </si>
  <si>
    <t>1.จัดกระบวนการเรียนรู้การจัดการศัตรูพืชตระกูลปาล์ม</t>
  </si>
  <si>
    <t>โครงการระบบส่งเสริมการเกษตรแบบแปลงใหญ่</t>
  </si>
  <si>
    <t>1. ถ่ายทอดความรู้ให้เกษตรกรเน้นการบริหารจัดการกลุ่ม ,เชื่อมโยงการตลาด (แปลงใหญ่ปี 2561 และ 2562 )</t>
  </si>
  <si>
    <t>โครงการพัฒนาตลาดสินค้าเกษตร</t>
  </si>
  <si>
    <t>โครงการพัฒนาเกษตรกรปราดเปรื่อง (Smart Farmer)</t>
  </si>
  <si>
    <t>โครงการศูนย์เรียนรู้การเพิ่มประสิทธิภาพการผลิตสินค้าเกษตร</t>
  </si>
  <si>
    <t>1. เวทีแลกเปลี่ยนเรียนรู้ระดับจังหวัด เพื่อขับเคลื่อน ศพก.</t>
  </si>
  <si>
    <t>4. จัดกระบวนการเรียนรู้แก่เกษตรกรด้านการจัดการศัตรูพืชให้กับสมาชิก ศจช.</t>
  </si>
  <si>
    <t>5. จัดกระบวนการเรียนรู้การจัดการดินและปุ๋ย</t>
  </si>
  <si>
    <t>โครงการบริหารจัดการการผลิตสินค้าเกษตรตามแผนที่เกษตรเพื่อการบริหารจัดการเชิงรุก (Agri-Map)</t>
  </si>
  <si>
    <t>1. อบรมให้ความรู้ และศึกษาดูงานการปลูกพืชทางเลือกใหม่</t>
  </si>
  <si>
    <t>โครงการส่งเสริมและพัฒนาการบริหารจัดการมะพร้าวตลอดห่วงโซ่อุปทานภาคใต้</t>
  </si>
  <si>
    <t>โครงการพัฒนาคุณภาพการผลิตไม้ผลสู่มาตรฐานการส่งออกภาคใต้</t>
  </si>
  <si>
    <t>1. จัดอบรมถ่ายทอดเทคโนโลยีการผลิตสินค้าเกษตรอัตลักษณ์ที่เหมาะสม</t>
  </si>
  <si>
    <t>2. นำเกษตรกรและเจ้าหน้าที่ศึกษาดูงานเกี่ยวกับการพัฒนาสินค้าอัตลักษณ์กับแหล่งผลิตอื่น</t>
  </si>
  <si>
    <t>3. พัฒนาและสร้างความเข้มแข็งองค์กรผลิตสินค้าไม้ผลอัตลักษณ์จัดสัมมนาเชื่อมโยงการผลิตและการตลาดไม้ผลอัตลักษณ์</t>
  </si>
  <si>
    <t>1. จัดกระบวนการเรียนรู้วิเคราะห์ความต้องการ ฝึกอบรม ฝึกปฏิบัติ และศึกษาดูงานในหัวข้อ"การเพิ่มศักยภาพการผลิตและการบริหารจัดการมะพร้าว"</t>
  </si>
  <si>
    <t>2. จัดกระบวนการเรียนรู้ ระยะที่ 2 เพื่อพัฒนาทักษะการเป็นวิทยากรแหล่งเรียนรู้ต้นแบบด้านการพัฒนาคุณภาพชีวิตและเศรษฐกิจครัวเรือน</t>
  </si>
  <si>
    <t>1. จัดกระบวนการเรียนรู้ ระยะที่ 1 ประเมินสถานการณ์ วิเคราะห์พื้นที่ และจัดทำแผนการพัฒนาเป็นแหล่งเรียนรู้ต้นแบบด้านการพัฒนาคุณภาพชีวิตและเศรษฐกิจครัวเรือน</t>
  </si>
  <si>
    <t xml:space="preserve">3. จัดกระบวนการเรียนรู้ ครั้งที่ 1 เพื่อประเมินสถานการณ์ วิเคราะห์พื้นที่ จัดทำแผน
การพัฒนากลุ่มสู่ Smart Group
</t>
  </si>
  <si>
    <t>4. จัดกระบวนการเรียนรู้ ครั้งที่ 2 เพื่อพัฒนาศักยภาพกลุ่มสู่ Smart Group</t>
  </si>
  <si>
    <t xml:space="preserve">         2.1 ฝึกอบรมและศึกษาดูงาน เพื่อพัฒนาความรู้ศักยภาพของเกษตรกรด้านการผลิต การตลาด การรวมกลุ่ม</t>
  </si>
  <si>
    <t xml:space="preserve">         1.1 จัดเวทีแลกเปลี่ยนเรียนรู้เกี่ยวกับการพัฒนาการผลิตกาแฟ</t>
  </si>
  <si>
    <t>1. จัดเวทีแลกเปลี่ยนเรียนรู้เกี่ยวกับการพัฒนาการผลิตกาแฟ</t>
  </si>
  <si>
    <t>2. ฝึกอบรมและศึกษาดูงาน เพื่อพัฒนาความรู้ศักยภาพของเกษตรกรด้านการผลิต การตลาด การรวมกลุ่ม</t>
  </si>
  <si>
    <t>โครงการส่งเสริมการเพิ่มประสิทธิภาพการผลิตสมุนไพร</t>
  </si>
  <si>
    <t>1. พัฒนาความรู้และศักยภาพของเกษตรกร</t>
  </si>
  <si>
    <t xml:space="preserve">     1. พัฒนาความรู้และศักยภาพของเกษตรกร</t>
  </si>
  <si>
    <t>1. ถ่ายทอดเทคโนโลยีการเพิ่มผลผลิตปาล์มน้ำมัน ด้านการเพิ่มประสิทธิภาพการผลิต การส่งเสริมเกษตรแบบแปลงใหญ่การผลิตปาล์มน้ำมันอย่างยั่งยืนตามมาตรฐานสากล</t>
  </si>
  <si>
    <t>1. อบรมเกษตรกรด้านการผลิตสับปะรดคุณภาพและศึกษาดูงานให้แก่เกษตรกร</t>
  </si>
  <si>
    <t>1. อบรมช่างเกษตรท้องถิ่นหลักสูตรระดับที่ 1 เพื่อพัฒนาทักษะและเทคนิคที่ถูกต้องในด้านการใช้และบำรุงรักษาเครื่องยนต์เกษตร และเครื่องจักรกลการเกษตร</t>
  </si>
  <si>
    <t>2. ถ่ายทอดความรู้ให้เกษตรกร ด้านการลดต้นทุนการผลิต เพิ่มประสิทธิภาพ พัฒนาศักยภาพของเกษตรกรสู่ Smart Farmer และความเข้มแข็งของเกษตรกลุ่ม/องค์กร/วิสาหกิจชุมชน การตลาดและเชื่อมโยง (แปลงใหญ่ปี 2563 )</t>
  </si>
  <si>
    <t xml:space="preserve">1. พัฒนาเกษตรกรรุ่นใหม่ให้เป็น Young Smart Farmer โดยจัดเวทีวิเคราะห์ตนเอง ปรับแนวคิด สร้างแรงจูงใจ จัดทำแผนที่กิจกรรม (แผนการผลิต/การตลาด) แผนการผลิตรายบุคคล (IFPP) และหรือแผนพัฒนากิจกรรมการเกษตรในเชิงธุรกิจเกษตร </t>
  </si>
  <si>
    <t>2. อบรมพัฒนาศักยภาพเกษตรกรให้เป็น Smart Farmer วิเคราะห์ศักยภาพและจัดทำแผนพัฒนาการผลิตรายบุคคล (IFPP)</t>
  </si>
  <si>
    <t>3. พัฒนาเกษตรกรผู้นำศพก.เครือข่าย ระดับจังหวัดด้าน การผลิตสินค้าเกษตรปลอดภัย การใช้นวัตกรรมและเทคโนโลยีที่เหมาะสม
กับการเกษตรในพื้นที่ การเรียนรู้ผ่านเทคโนโลยีออนไลน์</t>
  </si>
  <si>
    <t xml:space="preserve">2. จัดกระบวนการเรียนรู้ให้กับเกษตรกรผู้นำ หลักสูตรหลัก บังคับ เสริม ตามกระบวนการโรงเรียนเกษตรกร </t>
  </si>
  <si>
    <t>1. การพัฒนาเกษตรกรเข้าสู่มาตรฐานเกษตรอินทรีย์(รายใหม่)</t>
  </si>
  <si>
    <t>2. การพัฒนาเกษตรกรเข้าสู่มาตรฐานเกษตรอินทรีย์ และศึกษาดูงาน (รายเดิม ปี 2562)</t>
  </si>
  <si>
    <t>วรัญญา แพ่งแสง</t>
  </si>
  <si>
    <r>
      <t>หมายเหตุ</t>
    </r>
    <r>
      <rPr>
        <b/>
        <sz val="12"/>
        <rFont val="TH SarabunPSK"/>
        <family val="2"/>
      </rPr>
      <t xml:space="preserve"> 1. จัดส่งแผนการฝึกอบรม/สัมมนา ให้กรมส่งเสริมการเกษตร พร้อมกับแผนปฏิบัติงานประจำปี แผนการใช้จ่ายงบประมาณ </t>
    </r>
  </si>
  <si>
    <t>อัมพวรรณ มณีโชติ</t>
  </si>
  <si>
    <t>อ.ทุ่งตะโก</t>
  </si>
  <si>
    <t>สนง.กษอ.</t>
  </si>
  <si>
    <t xml:space="preserve"> 1.1 พัฒนาเครือข่ายงานส่งเสริมการเกษตร</t>
  </si>
  <si>
    <t xml:space="preserve"> ถ่ายทอดความรู้และเทคโนโลยีทางการเกษตร</t>
  </si>
  <si>
    <t xml:space="preserve">    1.ขับเคลื่อนงานอาสาสมัครเกษตร</t>
  </si>
  <si>
    <t xml:space="preserve">    2.ส่งเสริมและพัฒนากระบวนการปฏิบัติ</t>
  </si>
  <si>
    <t>อ.เมือง ชพ.</t>
  </si>
  <si>
    <t xml:space="preserve">        2.3  พัฒนาศักยภาพผู้นำในการขับเคลื่อนงานกลุ่มแม่บ้านเกษตรกรในชุมชน</t>
  </si>
  <si>
    <t>นพเกล้า ดวงหิรัญภักดี</t>
  </si>
  <si>
    <t>31  วสช.</t>
  </si>
  <si>
    <t>108 วสช.</t>
  </si>
  <si>
    <t>88 วสช.</t>
  </si>
  <si>
    <t>59 วสช.</t>
  </si>
  <si>
    <t>25 วสช.</t>
  </si>
  <si>
    <t>60 วสช.</t>
  </si>
  <si>
    <t>18 วสช.</t>
  </si>
  <si>
    <t>43 วสช.</t>
  </si>
  <si>
    <t>สผ.</t>
  </si>
  <si>
    <t>ติดตามและประเมินผล</t>
  </si>
  <si>
    <t>นิรันดร์ บุญเกื้อ</t>
  </si>
  <si>
    <t>สก.</t>
  </si>
  <si>
    <t>แปลงใหญ่ปาล์มปี60   30,30,30</t>
  </si>
  <si>
    <t>90 ราย</t>
  </si>
  <si>
    <t>แปลงใหญ่ปาล์มปี60   30 , กลุ่มเกษตรกรทั่วไป 30</t>
  </si>
  <si>
    <t xml:space="preserve"> กลุ่มเกษตรกรทั่วไป 30</t>
  </si>
  <si>
    <t>อ.เมือง</t>
  </si>
  <si>
    <t>แปลงใหญ่ปาล์มปี60   30 ,30   กลุ่มเกษตรกรทั่วไป 30</t>
  </si>
  <si>
    <t>แปลงใหญ่ปาล์มปี60   50 , กลุ่มเกษตรกรทั่วไป 30</t>
  </si>
  <si>
    <t>แปลงใหญ่ปาล์มปี60   35 , กลุ่มเกษตรกรทั่วไป 30</t>
  </si>
  <si>
    <t>65 ราย</t>
  </si>
  <si>
    <t>ติดตามประเมินผล/อื่นๆ</t>
  </si>
  <si>
    <t>สนง.กษจ.ชุมพร</t>
  </si>
  <si>
    <r>
      <t xml:space="preserve">       2. ส่งเสริมและพัฒนากลุ่มเกษตรกรผู้ปลูกปาล์มน้ำมันคุณภาพดี </t>
    </r>
    <r>
      <rPr>
        <sz val="12"/>
        <rFont val="TH SarabunPSK"/>
        <family val="2"/>
      </rPr>
      <t>(ค่าใช้จ่ายในการอบรมเกษตรกร อบรม 2 ครั้ง)</t>
    </r>
  </si>
  <si>
    <t>ติดตามประเมินผล</t>
  </si>
  <si>
    <t xml:space="preserve">     แปลงใหญ่ปี 2560          มะพร้าว</t>
  </si>
  <si>
    <t xml:space="preserve"> แปลงใหญ่ปี 2560             มังคุด</t>
  </si>
  <si>
    <t xml:space="preserve">     แปลงใหญ่ปี 2562          เห็ดฟาง</t>
  </si>
  <si>
    <t xml:space="preserve">     แปลงใหญ่ปี 2562            ทุเรียน</t>
  </si>
  <si>
    <t xml:space="preserve">     แปลงใหญ่ปี 2562          มะพร้าว</t>
  </si>
  <si>
    <t xml:space="preserve">      แปลงใหญ่ปี 2562          มะพร้าว</t>
  </si>
  <si>
    <t>45 ราย</t>
  </si>
  <si>
    <t xml:space="preserve">ปี 62 ปาล์ม(กสก. S   มะพร้าว(กสก.)S  ยางพารา(กองทุน) S </t>
  </si>
  <si>
    <t>5 แปลง</t>
  </si>
  <si>
    <t xml:space="preserve">ปี 63 ปาล์ม(กสก. S   มะพร้าว(กสก.)S  </t>
  </si>
  <si>
    <t>10 แปลง</t>
  </si>
  <si>
    <t>ปี 61 ปาล์ม(กสก.) S,S,S  ปี62 ปาล์ม (สหกรณ์.) S ยาง (กองทุน.)XL</t>
  </si>
  <si>
    <t>ปี 61 ทุเรียน (กสก.) S  มะพร้าว (กสก.) S ปี 62 ทุเรียน (กสก.) S</t>
  </si>
  <si>
    <t>ปี 62 ทุเรียน (กสก.) S ,S เห็ดฟาง (กสก.) S ผึ้งโพรง (กสก.) S</t>
  </si>
  <si>
    <t>4 แปลง</t>
  </si>
  <si>
    <t>8 แปลง</t>
  </si>
  <si>
    <t xml:space="preserve">ปี 62 มะพร้าว (กสก.) S  ยางพารา (สสหกรณ์)XL </t>
  </si>
  <si>
    <t xml:space="preserve">ปี 62 ปาล์ม(กสก. S   มะพร้าว(กสก.)S  ยางพารา(กองทุน) S ปี
63 ปาล์ม(กสก.) S   มะพร้าว(กสก.)S </t>
  </si>
  <si>
    <t>ปี 61 กล้วยเล็บมือ (กสก.) S  ปาล์ม (กสก.) S,S,S,S ทุเรียน (กสก.) S
ปี 62 ปาล์ม(กสก.) S ปาล์ม (สหกรณ์) S ยาง (กองทุน) S ยาง (สหกรณ์) S</t>
  </si>
  <si>
    <t>ปี 61 ปาล์ม(กสก.) S,S มังคุด M
ปี62 ปาล์ม (กสก.) S,S มังคุด (กสก.) S,S,M</t>
  </si>
  <si>
    <t xml:space="preserve">ปี 62 ทุเรียน (กสก.) S  ปี 63 ทุเรียน (สกก.)S </t>
  </si>
  <si>
    <t xml:space="preserve">ปี 62 ทุเรียน (กสก.) S  </t>
  </si>
  <si>
    <t xml:space="preserve">ปี 61 ปาล์ม(กสก.) S,S มังคุด M
ปี62 ปาล์ม (กสก..) S,S มังคุด (กสก.) S,S,M  </t>
  </si>
  <si>
    <t xml:space="preserve">ปี 63 ทุเรียน (สกก.) S </t>
  </si>
  <si>
    <t xml:space="preserve">              </t>
  </si>
  <si>
    <t xml:space="preserve">           (ศพก.เครือข่าย อำเภอละ 3 ศูนย์ๆ ละ 5,000 บาท)</t>
  </si>
  <si>
    <t>หมายเหตุ</t>
  </si>
  <si>
    <t xml:space="preserve">             1.ไม่ซ้ำกับ ศพก.เครือข่าย ที่สนันสนุนไปแล้วเมื่อปี 62 .</t>
  </si>
  <si>
    <t xml:space="preserve">             2.ไม่ใช่ ศจช. หรือ ศดปช.</t>
  </si>
  <si>
    <t xml:space="preserve">          1)จังหวัดถอดบทเรียน</t>
  </si>
  <si>
    <r>
      <t xml:space="preserve">          1)ประชุมคณะกรรมการเครือข่ายระดับจังหวัด </t>
    </r>
    <r>
      <rPr>
        <sz val="12"/>
        <rFont val="TH SarabunPSK"/>
        <family val="2"/>
      </rPr>
      <t xml:space="preserve">4 ครั้ง </t>
    </r>
  </si>
  <si>
    <t xml:space="preserve">          (ศูนย์หลัก 1 ศูนย์ X 1,200 บาท)</t>
  </si>
  <si>
    <t>(อบรมเกษตรกรอำเภอละ 30 รายx1อำเภอx1วันx200บาท จำนวน 3 ครั้ง)</t>
  </si>
  <si>
    <t>(โอนแล้ว 1 ครั้ง ยังเหลือโอนรอบหลังอีก 2 ครั้ง)</t>
  </si>
  <si>
    <t>ยส.</t>
  </si>
  <si>
    <t>อพ.</t>
  </si>
  <si>
    <t xml:space="preserve">         - ฝึกอบรม/ศึกษาดูงาน  (อบรม 2 ครั้ง)</t>
  </si>
  <si>
    <t>1. ค่าปรับปรุงทะเบียนเกษตรกร</t>
  </si>
  <si>
    <t>2. ค่าวัสดุสำนักงานสำหรับใช้ในการปรับปรุง</t>
  </si>
  <si>
    <t>3. ค่าไวนิลในการประชาสัมพันธ์โครงการ</t>
  </si>
  <si>
    <t>4. ค่าบำรุงรักษาเครื่องพิมพ์ ทบก.</t>
  </si>
  <si>
    <t>หมายเหตุ สามารถถัวจ่ายกับค่าปรับปรุงทะเบียนเกษตรกรได้</t>
  </si>
  <si>
    <t>1. ค่าวาดแปลง</t>
  </si>
  <si>
    <t>3. ค่าบำรุงรักษาเครื่องพิมพ์ ทบก.</t>
  </si>
  <si>
    <t xml:space="preserve">หมายเหตุ เป็นค่าใช้จ่ายสำหรับ </t>
  </si>
  <si>
    <t>คนึงนิจ มาช่วย</t>
  </si>
  <si>
    <r>
      <t xml:space="preserve">        1. วิเคราะห์จัดทำแผนรายแปลงและปรับปรุงข้อมูล </t>
    </r>
    <r>
      <rPr>
        <sz val="14"/>
        <rFont val="TH SarabunPSK"/>
        <family val="2"/>
      </rPr>
      <t>(แปลงใหญ่ปี 2561 2562 และ  ปี 2563 )</t>
    </r>
  </si>
  <si>
    <r>
      <t xml:space="preserve">        2. ถ่ายทอดความรู้ให้เกษตรกรเน้นการบริหารจัดการกลุ่ม การเชื่อมโยงการตลาด </t>
    </r>
    <r>
      <rPr>
        <sz val="14"/>
        <rFont val="TH SarabunPSK"/>
        <family val="2"/>
      </rPr>
      <t>(แปลงใหญ่ปี 2561 และ 2562 )</t>
    </r>
  </si>
  <si>
    <t>พจณีย์ ริยาพันธ์</t>
  </si>
  <si>
    <t xml:space="preserve">          2)ประชุมคณะกรรมการ ศพก.ระดับอำเภอ
</t>
  </si>
  <si>
    <t xml:space="preserve"> อำเภอละ 4 ครั้ง (1 ศูนย์ x 1 วัน x 15 ราย x 2 ครั้ง x 200 บาท)</t>
  </si>
  <si>
    <t>ทั้งปี กำหนด 4 ครั้ง (โอนแล้ว 2 ครั้ง เหลืออีก 2 ครั้ง)</t>
  </si>
  <si>
    <t xml:space="preserve">       2.3 เวทีแลกเปลี่ยนเรียนรู้ระดับจังหวัด เพื่อขับเคลื่อน ศพก.</t>
  </si>
  <si>
    <t>อ. ละแม</t>
  </si>
  <si>
    <t>พจนีย์ ริยาพันธ์</t>
  </si>
  <si>
    <t xml:space="preserve">          (ศูนย์หลัก อำเภอละ 1 ศูนย์ X 5,000 บาท)</t>
  </si>
  <si>
    <r>
      <t xml:space="preserve">          </t>
    </r>
    <r>
      <rPr>
        <sz val="15"/>
        <rFont val="TH SarabunPSK"/>
        <family val="2"/>
      </rPr>
      <t>1)จัดกระบวนการเรียนรู้แก่เกษตรกรด้านการจัดการศัตรูพืชให้กับสมาชิก ศจช.</t>
    </r>
  </si>
  <si>
    <t xml:space="preserve">          2)สนับสนุนการจัดการแปลงเรียนรู้การจัดการศัตรูพืชด้วยวิธีผสมผสานที่เหมาะสมกับพื้นที่</t>
  </si>
  <si>
    <t xml:space="preserve">          1)สนับสนุนการสำรวจติดตามแปลงติดตามสถานการณ์ศัตรูพืช</t>
  </si>
  <si>
    <t xml:space="preserve">          1)สนับสนุนวัสดุผลิตปัจจัยการควบคุมศัตรูพืชแก่สมาชิกศูนย์จัดการศัตรูพืชชุมชน</t>
  </si>
  <si>
    <t xml:space="preserve">          1)สนับสนุนการดำเนินกิจกรรมของ ศดปช.</t>
  </si>
  <si>
    <t xml:space="preserve">          2)จัดเวทีสร้างเครือข่าย ศดปช. ระดับจังหวัด</t>
  </si>
  <si>
    <t xml:space="preserve">          1)จัดกระบวนการเรียนรู้การจัดการดินและปุ๋ย</t>
  </si>
  <si>
    <t>รวมงบอบรม</t>
  </si>
  <si>
    <t>ร้อยละจากงบประมาณทั้งหมด</t>
  </si>
  <si>
    <t xml:space="preserve">     3.1จัดงานวันถ่ายทอดเทคโนโลยีเพื่อเริ่มต้นฤดูกาลผลิตใหม่ (Field day)</t>
  </si>
  <si>
    <t xml:space="preserve">    2. อบรมเกษตรกรเข้าสู่มาตรฐานเกษตรอินทรีย์ และศึกษาดูงาน (รายเดิม ปี 2562)</t>
  </si>
  <si>
    <t>แปลงใหญ่ปาล์มปี60   95,30</t>
  </si>
  <si>
    <t xml:space="preserve">    แปลงทั่วไป      พืชอาหาร</t>
  </si>
  <si>
    <t>แปลงทั่วไป      พืชอาหาร</t>
  </si>
  <si>
    <t>แผนปฏิบัติงานโครงการส่งเสริมการเกษตร ประจำปีงบประมาณ พ.ศ. 2563 (ใช้งบประมาณปี 2562 ไปพลางก่อน)</t>
  </si>
  <si>
    <t>2.กลุ่มผลิตภัณฑ์ส้มจี๊ด ต.ช่องไม้แก้ว อ.ทุ่งตะโก</t>
  </si>
  <si>
    <t>5.กลุ่มปุ๋ยอินทรีย์ทุ่งหลวง ต.ทุ่งหลวง อ.ละแม</t>
  </si>
  <si>
    <t>1.กลุ่มผลิตมังคุดคุณภาพสันติสุข ต. หาดยาย อ.หลังสวน</t>
  </si>
  <si>
    <t>แปลงทั่วไป                  พืชอาหาร</t>
  </si>
  <si>
    <t>แปลงทั่วไป                   พืชอาหาร</t>
  </si>
  <si>
    <t xml:space="preserve">             1) ถ่ายทอดเทคโนโลยีการเพิ่มผลผลิตปาล์มน้ำมัน ผ่านศพก. ในพื้นที่เหมาะสม/ไม่เหมาะสม โดยการเพิ่มประสิทธิภาพการผลิต การส่งเสริมเกษตรแบบแปลงใหญ่การผลิตปาล์มน้ำมันอย่างยั่งยืนตามมาตรฐานสากล (ค่าใช้จ่ายในการอบรมเกษตรกร อบรม 2 ครั้ง)</t>
  </si>
  <si>
    <t>ผลผลิตเกษตรกรได้รับการส่งเสริมและพัฒนาศักยภาพ
0701130003000000</t>
  </si>
  <si>
    <t xml:space="preserve">   กิจกรรมสนับสนุนโครงการอันเนื่องมาจากพระราชดำริ
070118600N1054</t>
  </si>
  <si>
    <t xml:space="preserve">    กิจกรรมขึ้นทะเบียนและปรับปรุงทะเบียนเกษตรกร
070118600N1040</t>
  </si>
  <si>
    <t>1. โครงการส่งเสริมและพัฒนาการท่องเที่ยววิถีเกษตร
0701116036000000</t>
  </si>
  <si>
    <t xml:space="preserve">    กิจกรรมส่งเสริมและพัฒมนาแหล่งท่องเที่ยววิถีเกษตร
070118600N1023</t>
  </si>
  <si>
    <t>1. โครงพัฒนาศักยภาพกระบวนการผลิตสินค้าเกษตร
0701117038000000</t>
  </si>
  <si>
    <t xml:space="preserve">  1.2 กิจกรรมเพิ่มประสิทธิภาพการผลิตสินค้าเกษตรสับปะรด     070118600N1035</t>
  </si>
  <si>
    <t>2. โครงการส่งเสริมการใช้เครื่องจักรกลทางการเกษตร
0701117020000000</t>
  </si>
  <si>
    <t xml:space="preserve">    กิจกรรมส่งเสริมการใช้เครื่องจักรกลทางการเกษตรทดแทนแรงงานเกษตร     07011800N1027</t>
  </si>
  <si>
    <t>3. โครงการยกระดับคุณภาพมาตรฐานสินค้า
0701117019000000</t>
  </si>
  <si>
    <t xml:space="preserve">   3.1 กิจกรรมพัฒนาคุณภาพสินค้าเกษตรสู่มาตรฐาน
070118600N1026</t>
  </si>
  <si>
    <t xml:space="preserve">   3.2 กิจกรรมส่งเสริมการอารักพืชเพื่อเพิ่มประสิทธิภาพการผลิตสินค้าเกษตร     070118600N1025</t>
  </si>
  <si>
    <t>4. โครงการระบบส่งเสริมการเกษตรแบบแปลงใหญ่
0701117032000000</t>
  </si>
  <si>
    <t xml:space="preserve">   กิจกรรมระบบส่งเสริมการเกษตรแบบแปลงใหญ่
070118600N1030</t>
  </si>
  <si>
    <t xml:space="preserve">   กิจกรรมตลาดเกษตรกร     070118600N1029</t>
  </si>
  <si>
    <t xml:space="preserve">   กิจกรรมพัฒนาเกษตรกรปราดเปรื่อง (Smart Farmer)
070118600N1028</t>
  </si>
  <si>
    <t>7. โครงการศูนย์เรียนรู้การเพิ่มประสิทธิภาพการผลิตสินค้าเกษตร     0701117034000000</t>
  </si>
  <si>
    <t xml:space="preserve">   กิจกรรมศูนย์เรียนรู้การเพิ่มประสิทธิภาพการผลิตสินค้าเกษตร     070118600N1031</t>
  </si>
  <si>
    <t xml:space="preserve">   กิจกรรมบริหารจัดการเขตเกษตรเศรษฐกิจสำหรับสินค้าเกษตรที่สำคัญ (Zoning)     070118600N1024</t>
  </si>
  <si>
    <t xml:space="preserve">   กิจกรรมส่งเสริมและพัฒนาการบริหารจัดการมะพร้าวตลอดห่วงโซ่อุปทานภาคใต้     070118600N1045</t>
  </si>
  <si>
    <t>1. โครงการส่งเสริมและพัฒนาการบริหารจัดการมะพร้าวตลอดห่วงโซ่อุปทานภาคใต้     0701128076000000</t>
  </si>
  <si>
    <t xml:space="preserve">   กิจกรรมพัฒนาคุณภาพการผลิตไม้ผลสู่มาตรฐานการส่งออกภาคใต้      070118600N1045</t>
  </si>
  <si>
    <t>2. โครงการยกระดับการผลิตสินค้าเกษตรที่เป็นอัตลักษณ์และเหมาะสมกับศักยภาพพื้นที่ของภาค    0701128078000000</t>
  </si>
  <si>
    <t>โครงการพัฒนาเกษตรกรรมยั่งยืน    0701117058000000</t>
  </si>
  <si>
    <t xml:space="preserve">         1.1 จัดกระบวนการเรียนรู้วิเคราะห์ความต้องการ ฝึกอบรม ฝึกปฏิบัติ และศึกษาดูงานในหัวข้อ"การเพิ่มศักยภาพการผลิตและการบริหารจัดการมะพร้าว"</t>
  </si>
  <si>
    <t xml:space="preserve">     2. อบรมเกษตรกรเข้าสู่มาตรฐานเกษตรอินทรีย์ 
และศึกษาดูงาน (รายเดิม ปี 2562)</t>
  </si>
  <si>
    <t xml:space="preserve">   กิจกรรมพัฒนาการผลิตเกษตรอินทรีย์   070118600N1036</t>
  </si>
  <si>
    <t>1. กิจกรรมการพัฒนาเกษตรกร     070118600N1049</t>
  </si>
  <si>
    <t>1. โครงการขึ้นทะเบียนและปรับปรุงทะเบียนเกษตรกร
0701124026000000</t>
  </si>
  <si>
    <t xml:space="preserve">   1.1 กิจกรรมเพิ่มประสิทธิภาพการผลิตสินค้าเกษตรปาล์มน้ำมัน     070118600N1034</t>
  </si>
  <si>
    <t>6.  โครงการพัฒนาเกษตรกรปราดเปรื่อง (Smart Farmer)
0701117021000000</t>
  </si>
  <si>
    <t>8. โครงการบริหารจัดการการผลิตสินค้าเกษตรตามแผนที่เกษตรเพื่อการบริหารจัดการเชิงรุก(Agri-Map) 0701117017000000</t>
  </si>
  <si>
    <t xml:space="preserve">  - อาสาสมัครเกษตร  (30003/N1049)</t>
  </si>
  <si>
    <t xml:space="preserve">  - พัฒนาเครือข่ายงานส่งเสริมการเกษตร ระบบส่งเสริมการเกษตร       (30003/N1049)</t>
  </si>
  <si>
    <t xml:space="preserve">  - เสริมสร้างและพัฒนาศักยภาพองค์กรเกษตรกร </t>
  </si>
  <si>
    <r>
      <t xml:space="preserve">     1. ส่งเสริมและพัฒนากลุ่มส่งเสริมอาชีพการเกษตรให้มีความเข้มแข็ง</t>
    </r>
    <r>
      <rPr>
        <b/>
        <sz val="16"/>
        <rFont val="TH SarabunPSK"/>
        <family val="2"/>
      </rPr>
      <t xml:space="preserve">       (30003/N1049)</t>
    </r>
  </si>
  <si>
    <r>
      <t xml:space="preserve">     2. เสริมสร้างและพัฒนาศักยภาพกลุ่มแม่บ้านเกษตรกร</t>
    </r>
    <r>
      <rPr>
        <b/>
        <sz val="16"/>
        <rFont val="TH SarabunPSK"/>
        <family val="2"/>
      </rPr>
      <t>(30003/N1049)</t>
    </r>
  </si>
  <si>
    <r>
      <t xml:space="preserve">    4. การส่งเสริมความมั่นคงทางด้านอาหารในระดับชุมชน
</t>
    </r>
    <r>
      <rPr>
        <b/>
        <sz val="16"/>
        <rFont val="TH SarabunPSK"/>
        <family val="2"/>
      </rPr>
      <t>(30003/N1049)</t>
    </r>
  </si>
  <si>
    <t xml:space="preserve">  - ขับเคลื่อนการดำเนินงานส่งเสริมและพัฒนาวิสาหกิจชุมชน    (30003/N1049)</t>
  </si>
  <si>
    <t xml:space="preserve">   - ส่งเสริมการเพิ่มประสิทธิภาพการผลิตสินค้า (ไม้ผล)    (30003/N1049)</t>
  </si>
  <si>
    <t xml:space="preserve">   -ส่งเสริมการเพิ่มประสิทธิภาพการผลิตกาแฟเพื่อความยั่งยืน      (30003/N1049)</t>
  </si>
  <si>
    <t xml:space="preserve">  - ส่งเสริมการเพิ่มประสิทธิภาพการผลิตสมุนไพร   (30003/N1049)</t>
  </si>
  <si>
    <t>1.โครงการส่งเสริมการดำเนินงานอันเนื่องมาจากพระราชดำริ     0701140044000000</t>
  </si>
  <si>
    <t>1.โครงการพัฒนาขีดความสามารถในการแข่งขันสินค้าเกษตรแปรรูป     0701119037000000</t>
  </si>
  <si>
    <t xml:space="preserve">   กิจกรรมพัฒนาขีดความสามารถในการแข่งขันสินค้าเกษตรแปรรูป     070118600N1039</t>
  </si>
  <si>
    <r>
      <t xml:space="preserve">หน่วยงาน  สำนักงานเกษตรจังหวัดชุมพร    </t>
    </r>
    <r>
      <rPr>
        <sz val="16"/>
        <rFont val="TH SarabunPSK"/>
        <family val="2"/>
      </rPr>
      <t>ประกอบด้วย 7 แผนงาน 29 โครงการ</t>
    </r>
  </si>
  <si>
    <t>3.กลุ่มปรับปรุงคุณภาพมังคุดบ้านท่ามะปริง อ.หลังสวน</t>
  </si>
  <si>
    <t>4.กลุ่มผลิตปุ๋ยอินทรีย์บ้านดวด ต.สวนแตง อ.ละแม</t>
  </si>
  <si>
    <t>5. โครงการพัฒนาตลาดสินค้าเกษตร 0701117027000000</t>
  </si>
  <si>
    <t xml:space="preserve">2.กลุ่มแม่บ้านเกษตรกรบ้านควนเสาธง ม.9 ต.ตะโก อ.ทุ่งตะโก </t>
  </si>
  <si>
    <t>3.กลุ่มแม่บ้านเกษตรกรบ้านเขาอองสามัคคี ม.8 ต.หาดยาย อ.หลังสวน</t>
  </si>
  <si>
    <t>1.กลุ่มแม่บ้านเกษตรกรบ้านถ้ำเพิง ม.4 ต.ถ้ำสิงห์ อ.เมืองชุมพร</t>
  </si>
  <si>
    <r>
      <t xml:space="preserve">    3. เสริมสร้างและพัฒนาศักยภาพกลุ่มยุวเกษตรกร</t>
    </r>
    <r>
      <rPr>
        <b/>
        <sz val="14"/>
        <rFont val="TH SarabunPSK"/>
        <family val="2"/>
      </rPr>
      <t>(30003/N1049)</t>
    </r>
  </si>
  <si>
    <t xml:space="preserve">           1.1)จัดกระบวนการเรียนรู้เพื่อพัฒนาศักยภาพกลุ่มยุวเกษตรกร</t>
  </si>
  <si>
    <t xml:space="preserve">      3.1 การเสริมสร้างและพัฒนากลุ่มยุวเกษตรกรให้มีความเข้มแข็ง</t>
  </si>
  <si>
    <t xml:space="preserve">           1)พัฒนาศักยภาพกลุ่มยุวเกษตรกรเพื่อเตรียมความพร้อมสู่ Smart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</si>
</sst>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#,##0_ ;[Red]\-#,##0;&quot;-&quot;"/>
    <numFmt numFmtId="190" formatCode="_-* #,##0_-;\-* #,##0_-;_-* &quot;-&quot;??_-;_-@_-"/>
    <numFmt numFmtId="191" formatCode="#,##0.00_ ;[Red]\-#,##0.00\ "/>
    <numFmt numFmtId="192" formatCode="0.0"/>
    <numFmt numFmtId="193" formatCode="#,##0.00_ ;[Red]\-#,##0.00;&quot;-&quot;"/>
  </numFmts>
  <fonts count="7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6"/>
      <name val="BrowalliaUPC"/>
      <family val="2"/>
    </font>
    <font>
      <sz val="13.5"/>
      <name val="TH SarabunPSK"/>
      <family val="2"/>
    </font>
    <font>
      <b/>
      <sz val="13.5"/>
      <name val="TH SarabunPSK"/>
      <family val="2"/>
    </font>
    <font>
      <u/>
      <sz val="13.5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4"/>
      <name val="TH SarabunPSK"/>
      <family val="2"/>
    </font>
    <font>
      <u/>
      <sz val="14"/>
      <name val="TH SarabunPSK"/>
      <family val="2"/>
    </font>
    <font>
      <b/>
      <sz val="16"/>
      <name val="TH SarabunIT๙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Arial"/>
      <family val="2"/>
    </font>
    <font>
      <sz val="10"/>
      <name val="TH SarabunPSK"/>
      <family val="2"/>
    </font>
    <font>
      <i/>
      <sz val="16"/>
      <name val="TH SarabunPSK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name val="Arial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2"/>
      <name val="Arial"/>
      <family val="2"/>
    </font>
    <font>
      <b/>
      <sz val="12"/>
      <name val="TH SarabunIT๙"/>
      <family val="2"/>
    </font>
    <font>
      <sz val="12"/>
      <name val="Arial"/>
      <family val="2"/>
    </font>
    <font>
      <b/>
      <u/>
      <sz val="12"/>
      <name val="TH SarabunPSK"/>
      <family val="2"/>
    </font>
    <font>
      <b/>
      <sz val="10"/>
      <name val="Arial"/>
      <family val="2"/>
    </font>
    <font>
      <u/>
      <sz val="12"/>
      <name val="TH SarabunPSK"/>
      <family val="2"/>
    </font>
    <font>
      <sz val="14.5"/>
      <name val="TH SarabunPSK"/>
      <family val="2"/>
    </font>
    <font>
      <b/>
      <sz val="15.5"/>
      <name val="TH SarabunPSK"/>
      <family val="2"/>
    </font>
    <font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1"/>
      <color rgb="FFFF0000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color rgb="FFFF0000"/>
      <name val="Tahoma"/>
      <family val="2"/>
      <charset val="222"/>
      <scheme val="minor"/>
    </font>
    <font>
      <sz val="16"/>
      <color rgb="FFFF0000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rgb="FFFF0000"/>
      <name val="Tahoma"/>
      <family val="2"/>
      <charset val="222"/>
      <scheme val="minor"/>
    </font>
    <font>
      <b/>
      <sz val="12"/>
      <color rgb="FFFF0000"/>
      <name val="TH SarabunPSK"/>
      <family val="2"/>
    </font>
    <font>
      <b/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0"/>
      <color theme="1"/>
      <name val="Tahoma"/>
      <family val="2"/>
      <charset val="222"/>
      <scheme val="minor"/>
    </font>
    <font>
      <b/>
      <sz val="10"/>
      <color rgb="FFFF0000"/>
      <name val="Tahoma"/>
      <family val="2"/>
      <charset val="222"/>
      <scheme val="minor"/>
    </font>
    <font>
      <b/>
      <sz val="10"/>
      <color theme="1"/>
      <name val="Tahoma"/>
      <family val="2"/>
      <charset val="222"/>
      <scheme val="minor"/>
    </font>
    <font>
      <sz val="11"/>
      <color rgb="FFFF0000"/>
      <name val="TH SarabunPSK"/>
      <family val="2"/>
    </font>
    <font>
      <sz val="10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2"/>
      <color theme="1"/>
      <name val="TH SarabunPSK"/>
      <family val="2"/>
    </font>
    <font>
      <sz val="12"/>
      <color rgb="FFFF0000"/>
      <name val="TH SarabunPSK"/>
      <family val="2"/>
    </font>
    <font>
      <sz val="15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/>
      <top/>
      <bottom style="mediumDashDotDot">
        <color indexed="64"/>
      </bottom>
      <diagonal/>
    </border>
    <border>
      <left/>
      <right style="thin">
        <color indexed="64"/>
      </right>
      <top/>
      <bottom style="mediumDashDotDot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 style="thin">
        <color rgb="FF000000"/>
      </right>
      <top/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4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903">
    <xf numFmtId="0" fontId="0" fillId="0" borderId="0" xfId="0"/>
    <xf numFmtId="0" fontId="1" fillId="0" borderId="0" xfId="6"/>
    <xf numFmtId="0" fontId="3" fillId="0" borderId="0" xfId="6" applyFont="1"/>
    <xf numFmtId="0" fontId="4" fillId="0" borderId="0" xfId="6" applyFont="1"/>
    <xf numFmtId="0" fontId="4" fillId="0" borderId="0" xfId="6" applyFont="1" applyAlignment="1"/>
    <xf numFmtId="0" fontId="3" fillId="0" borderId="0" xfId="6" applyFont="1" applyAlignment="1">
      <alignment vertical="center"/>
    </xf>
    <xf numFmtId="0" fontId="4" fillId="0" borderId="0" xfId="6" applyFont="1" applyAlignment="1">
      <alignment horizontal="left"/>
    </xf>
    <xf numFmtId="0" fontId="12" fillId="0" borderId="0" xfId="6" applyFont="1"/>
    <xf numFmtId="0" fontId="4" fillId="0" borderId="0" xfId="6" applyFont="1" applyAlignment="1">
      <alignment vertical="center"/>
    </xf>
    <xf numFmtId="0" fontId="4" fillId="0" borderId="0" xfId="6" applyFont="1" applyAlignment="1">
      <alignment horizontal="center"/>
    </xf>
    <xf numFmtId="0" fontId="4" fillId="0" borderId="1" xfId="6" applyFont="1" applyBorder="1" applyAlignment="1">
      <alignment vertical="top" wrapText="1"/>
    </xf>
    <xf numFmtId="0" fontId="4" fillId="0" borderId="2" xfId="6" applyFont="1" applyBorder="1" applyAlignment="1">
      <alignment horizontal="left"/>
    </xf>
    <xf numFmtId="0" fontId="3" fillId="0" borderId="2" xfId="6" applyFont="1" applyBorder="1" applyAlignment="1">
      <alignment vertical="top" wrapText="1"/>
    </xf>
    <xf numFmtId="0" fontId="3" fillId="0" borderId="3" xfId="6" applyFont="1" applyBorder="1" applyAlignment="1">
      <alignment vertical="top" wrapText="1"/>
    </xf>
    <xf numFmtId="0" fontId="4" fillId="0" borderId="2" xfId="6" applyFont="1" applyBorder="1" applyAlignment="1">
      <alignment vertical="top" wrapText="1"/>
    </xf>
    <xf numFmtId="0" fontId="3" fillId="0" borderId="4" xfId="6" applyFont="1" applyBorder="1" applyAlignment="1">
      <alignment vertical="top" wrapText="1"/>
    </xf>
    <xf numFmtId="0" fontId="3" fillId="0" borderId="5" xfId="6" applyFont="1" applyBorder="1"/>
    <xf numFmtId="0" fontId="4" fillId="0" borderId="6" xfId="6" applyFont="1" applyBorder="1" applyAlignment="1">
      <alignment horizontal="left"/>
    </xf>
    <xf numFmtId="0" fontId="3" fillId="0" borderId="7" xfId="6" applyFont="1" applyBorder="1" applyAlignment="1">
      <alignment horizontal="right"/>
    </xf>
    <xf numFmtId="0" fontId="4" fillId="0" borderId="3" xfId="6" applyFont="1" applyBorder="1" applyAlignment="1">
      <alignment vertical="top" wrapText="1"/>
    </xf>
    <xf numFmtId="0" fontId="4" fillId="0" borderId="7" xfId="6" applyFont="1" applyBorder="1" applyAlignment="1">
      <alignment horizontal="right"/>
    </xf>
    <xf numFmtId="49" fontId="8" fillId="0" borderId="0" xfId="10" applyNumberFormat="1" applyFont="1" applyAlignment="1">
      <alignment horizontal="left" vertical="top" indent="15"/>
    </xf>
    <xf numFmtId="49" fontId="8" fillId="0" borderId="0" xfId="10" applyNumberFormat="1" applyFont="1" applyAlignment="1">
      <alignment vertical="top"/>
    </xf>
    <xf numFmtId="0" fontId="8" fillId="0" borderId="0" xfId="10" applyFont="1" applyAlignment="1">
      <alignment horizontal="right" vertical="top"/>
    </xf>
    <xf numFmtId="189" fontId="8" fillId="0" borderId="0" xfId="10" applyNumberFormat="1" applyFont="1" applyAlignment="1">
      <alignment horizontal="right" vertical="top"/>
    </xf>
    <xf numFmtId="0" fontId="4" fillId="0" borderId="2" xfId="6" applyFont="1" applyBorder="1" applyAlignment="1">
      <alignment horizontal="center" vertical="top" wrapText="1"/>
    </xf>
    <xf numFmtId="0" fontId="3" fillId="0" borderId="2" xfId="6" applyFont="1" applyBorder="1" applyAlignment="1">
      <alignment horizontal="center" vertical="top" wrapText="1"/>
    </xf>
    <xf numFmtId="3" fontId="3" fillId="0" borderId="2" xfId="6" applyNumberFormat="1" applyFont="1" applyBorder="1" applyAlignment="1">
      <alignment vertical="top" wrapText="1"/>
    </xf>
    <xf numFmtId="1" fontId="3" fillId="0" borderId="3" xfId="2" applyNumberFormat="1" applyFont="1" applyBorder="1" applyAlignment="1">
      <alignment vertical="top" wrapText="1"/>
    </xf>
    <xf numFmtId="0" fontId="3" fillId="0" borderId="2" xfId="6" applyFont="1" applyBorder="1" applyAlignment="1">
      <alignment horizontal="right" vertical="top" wrapText="1"/>
    </xf>
    <xf numFmtId="49" fontId="9" fillId="0" borderId="8" xfId="10" applyNumberFormat="1" applyFont="1" applyBorder="1" applyAlignment="1">
      <alignment vertical="top"/>
    </xf>
    <xf numFmtId="0" fontId="4" fillId="0" borderId="9" xfId="6" applyFont="1" applyBorder="1" applyAlignment="1">
      <alignment vertical="top" wrapText="1"/>
    </xf>
    <xf numFmtId="0" fontId="3" fillId="0" borderId="10" xfId="6" applyFont="1" applyBorder="1" applyAlignment="1">
      <alignment vertical="top" wrapText="1"/>
    </xf>
    <xf numFmtId="3" fontId="3" fillId="0" borderId="3" xfId="6" applyNumberFormat="1" applyFont="1" applyBorder="1" applyAlignment="1">
      <alignment vertical="top" wrapText="1"/>
    </xf>
    <xf numFmtId="0" fontId="1" fillId="0" borderId="3" xfId="6" applyBorder="1"/>
    <xf numFmtId="0" fontId="4" fillId="0" borderId="11" xfId="6" applyFont="1" applyBorder="1" applyAlignment="1">
      <alignment vertical="top" wrapText="1"/>
    </xf>
    <xf numFmtId="0" fontId="3" fillId="0" borderId="2" xfId="6" applyFont="1" applyBorder="1" applyAlignment="1">
      <alignment horizontal="left" vertical="top" wrapText="1"/>
    </xf>
    <xf numFmtId="49" fontId="9" fillId="0" borderId="0" xfId="10" applyNumberFormat="1" applyFont="1" applyBorder="1" applyAlignment="1">
      <alignment vertical="top"/>
    </xf>
    <xf numFmtId="0" fontId="3" fillId="0" borderId="3" xfId="6" applyFont="1" applyBorder="1" applyAlignment="1">
      <alignment vertical="top"/>
    </xf>
    <xf numFmtId="49" fontId="4" fillId="0" borderId="8" xfId="10" applyNumberFormat="1" applyFont="1" applyBorder="1" applyAlignment="1">
      <alignment vertical="top"/>
    </xf>
    <xf numFmtId="0" fontId="4" fillId="0" borderId="3" xfId="6" applyFont="1" applyBorder="1" applyAlignment="1">
      <alignment vertical="top"/>
    </xf>
    <xf numFmtId="3" fontId="4" fillId="0" borderId="3" xfId="6" applyNumberFormat="1" applyFont="1" applyBorder="1" applyAlignment="1">
      <alignment vertical="top" wrapText="1"/>
    </xf>
    <xf numFmtId="1" fontId="4" fillId="0" borderId="3" xfId="2" applyNumberFormat="1" applyFont="1" applyBorder="1" applyAlignment="1">
      <alignment vertical="top" wrapText="1"/>
    </xf>
    <xf numFmtId="0" fontId="4" fillId="0" borderId="10" xfId="6" applyFont="1" applyBorder="1" applyAlignment="1">
      <alignment vertical="top" wrapText="1"/>
    </xf>
    <xf numFmtId="0" fontId="4" fillId="0" borderId="12" xfId="6" applyFont="1" applyBorder="1" applyAlignment="1">
      <alignment vertical="top" wrapText="1"/>
    </xf>
    <xf numFmtId="0" fontId="4" fillId="0" borderId="4" xfId="6" applyFont="1" applyBorder="1" applyAlignment="1">
      <alignment vertical="top" wrapText="1"/>
    </xf>
    <xf numFmtId="0" fontId="4" fillId="0" borderId="13" xfId="6" applyFont="1" applyBorder="1" applyAlignment="1">
      <alignment vertical="top" wrapText="1"/>
    </xf>
    <xf numFmtId="189" fontId="4" fillId="0" borderId="0" xfId="10" applyNumberFormat="1" applyFont="1" applyAlignment="1">
      <alignment horizontal="right" vertical="top"/>
    </xf>
    <xf numFmtId="0" fontId="3" fillId="0" borderId="3" xfId="6" applyFont="1" applyBorder="1" applyAlignment="1">
      <alignment horizontal="center" vertical="top"/>
    </xf>
    <xf numFmtId="0" fontId="3" fillId="4" borderId="14" xfId="6" applyFont="1" applyFill="1" applyBorder="1" applyAlignment="1">
      <alignment vertical="center"/>
    </xf>
    <xf numFmtId="49" fontId="4" fillId="4" borderId="15" xfId="6" applyNumberFormat="1" applyFont="1" applyFill="1" applyBorder="1" applyAlignment="1">
      <alignment horizontal="center" vertical="top" wrapText="1"/>
    </xf>
    <xf numFmtId="0" fontId="3" fillId="4" borderId="16" xfId="6" applyFont="1" applyFill="1" applyBorder="1" applyAlignment="1">
      <alignment vertical="top" wrapText="1"/>
    </xf>
    <xf numFmtId="0" fontId="4" fillId="4" borderId="9" xfId="6" applyFont="1" applyFill="1" applyBorder="1" applyAlignment="1">
      <alignment horizontal="center" vertical="top" wrapText="1"/>
    </xf>
    <xf numFmtId="0" fontId="3" fillId="4" borderId="9" xfId="6" applyFont="1" applyFill="1" applyBorder="1"/>
    <xf numFmtId="0" fontId="4" fillId="4" borderId="15" xfId="6" applyFont="1" applyFill="1" applyBorder="1" applyAlignment="1">
      <alignment horizontal="center" vertical="top" wrapText="1"/>
    </xf>
    <xf numFmtId="0" fontId="4" fillId="4" borderId="0" xfId="6" applyFont="1" applyFill="1" applyBorder="1" applyAlignment="1">
      <alignment horizontal="center" vertical="top" wrapText="1"/>
    </xf>
    <xf numFmtId="0" fontId="4" fillId="4" borderId="11" xfId="6" applyFont="1" applyFill="1" applyBorder="1" applyAlignment="1">
      <alignment horizontal="center" vertical="top" wrapText="1"/>
    </xf>
    <xf numFmtId="49" fontId="4" fillId="4" borderId="16" xfId="6" applyNumberFormat="1" applyFont="1" applyFill="1" applyBorder="1" applyAlignment="1">
      <alignment horizontal="center" vertical="top" wrapText="1"/>
    </xf>
    <xf numFmtId="49" fontId="4" fillId="4" borderId="17" xfId="6" applyNumberFormat="1" applyFont="1" applyFill="1" applyBorder="1" applyAlignment="1">
      <alignment horizontal="center" vertical="top" wrapText="1"/>
    </xf>
    <xf numFmtId="1" fontId="4" fillId="4" borderId="18" xfId="6" applyNumberFormat="1" applyFont="1" applyFill="1" applyBorder="1" applyAlignment="1">
      <alignment horizontal="center" vertical="top" wrapText="1"/>
    </xf>
    <xf numFmtId="49" fontId="4" fillId="4" borderId="0" xfId="6" applyNumberFormat="1" applyFont="1" applyFill="1" applyBorder="1" applyAlignment="1">
      <alignment horizontal="center" vertical="top" wrapText="1"/>
    </xf>
    <xf numFmtId="0" fontId="4" fillId="4" borderId="19" xfId="6" applyFont="1" applyFill="1" applyBorder="1" applyAlignment="1">
      <alignment horizontal="center" vertical="top" wrapText="1"/>
    </xf>
    <xf numFmtId="49" fontId="4" fillId="4" borderId="14" xfId="6" applyNumberFormat="1" applyFont="1" applyFill="1" applyBorder="1" applyAlignment="1">
      <alignment horizontal="center" vertical="top" wrapText="1"/>
    </xf>
    <xf numFmtId="49" fontId="4" fillId="0" borderId="0" xfId="10" applyNumberFormat="1" applyFont="1" applyBorder="1" applyAlignment="1">
      <alignment vertical="top"/>
    </xf>
    <xf numFmtId="49" fontId="11" fillId="0" borderId="0" xfId="10" applyNumberFormat="1" applyFont="1" applyBorder="1" applyAlignment="1">
      <alignment vertical="top"/>
    </xf>
    <xf numFmtId="0" fontId="4" fillId="4" borderId="19" xfId="6" applyFont="1" applyFill="1" applyBorder="1" applyAlignment="1">
      <alignment horizontal="center"/>
    </xf>
    <xf numFmtId="49" fontId="4" fillId="4" borderId="18" xfId="6" applyNumberFormat="1" applyFont="1" applyFill="1" applyBorder="1" applyAlignment="1">
      <alignment horizontal="center" vertical="top" wrapText="1"/>
    </xf>
    <xf numFmtId="0" fontId="17" fillId="0" borderId="0" xfId="6" applyFont="1"/>
    <xf numFmtId="49" fontId="9" fillId="0" borderId="0" xfId="9" applyNumberFormat="1" applyFont="1" applyFill="1" applyAlignment="1">
      <alignment horizontal="left" vertical="center"/>
    </xf>
    <xf numFmtId="49" fontId="9" fillId="0" borderId="0" xfId="10" applyNumberFormat="1" applyFont="1" applyFill="1" applyAlignment="1">
      <alignment vertical="center"/>
    </xf>
    <xf numFmtId="49" fontId="8" fillId="0" borderId="0" xfId="10" applyNumberFormat="1" applyFont="1" applyFill="1" applyAlignment="1">
      <alignment horizontal="right" vertical="top"/>
    </xf>
    <xf numFmtId="189" fontId="8" fillId="0" borderId="0" xfId="8" applyNumberFormat="1" applyFont="1" applyFill="1" applyBorder="1" applyAlignment="1" applyProtection="1">
      <alignment horizontal="right" vertical="center"/>
      <protection locked="0"/>
    </xf>
    <xf numFmtId="189" fontId="8" fillId="0" borderId="17" xfId="8" applyNumberFormat="1" applyFont="1" applyFill="1" applyBorder="1" applyAlignment="1" applyProtection="1">
      <alignment vertical="center"/>
      <protection locked="0"/>
    </xf>
    <xf numFmtId="49" fontId="4" fillId="0" borderId="0" xfId="10" applyNumberFormat="1" applyFont="1" applyFill="1" applyAlignment="1">
      <alignment horizontal="centerContinuous" vertical="center"/>
    </xf>
    <xf numFmtId="49" fontId="5" fillId="0" borderId="0" xfId="9" applyNumberFormat="1" applyFont="1" applyFill="1" applyAlignment="1">
      <alignment horizontal="center" vertical="top"/>
    </xf>
    <xf numFmtId="0" fontId="3" fillId="0" borderId="7" xfId="6" applyFont="1" applyBorder="1"/>
    <xf numFmtId="0" fontId="4" fillId="0" borderId="7" xfId="6" applyFont="1" applyBorder="1"/>
    <xf numFmtId="49" fontId="5" fillId="0" borderId="3" xfId="8" applyNumberFormat="1" applyFont="1" applyFill="1" applyBorder="1" applyAlignment="1">
      <alignment vertical="top" wrapText="1"/>
    </xf>
    <xf numFmtId="49" fontId="9" fillId="3" borderId="20" xfId="10" applyNumberFormat="1" applyFont="1" applyFill="1" applyBorder="1" applyAlignment="1" applyProtection="1">
      <alignment horizontal="left" vertical="center"/>
    </xf>
    <xf numFmtId="49" fontId="9" fillId="3" borderId="21" xfId="10" applyNumberFormat="1" applyFont="1" applyFill="1" applyBorder="1" applyAlignment="1">
      <alignment horizontal="centerContinuous" vertical="center"/>
    </xf>
    <xf numFmtId="49" fontId="9" fillId="3" borderId="22" xfId="10" applyNumberFormat="1" applyFont="1" applyFill="1" applyBorder="1" applyAlignment="1" applyProtection="1">
      <alignment horizontal="left" vertical="center"/>
    </xf>
    <xf numFmtId="49" fontId="5" fillId="2" borderId="23" xfId="10" applyNumberFormat="1" applyFont="1" applyFill="1" applyBorder="1" applyAlignment="1" applyProtection="1">
      <alignment horizontal="left" vertical="top" wrapText="1"/>
    </xf>
    <xf numFmtId="0" fontId="3" fillId="0" borderId="24" xfId="6" applyFont="1" applyBorder="1"/>
    <xf numFmtId="0" fontId="3" fillId="0" borderId="25" xfId="6" applyFont="1" applyBorder="1" applyAlignment="1">
      <alignment vertical="top" wrapText="1"/>
    </xf>
    <xf numFmtId="0" fontId="3" fillId="0" borderId="26" xfId="6" applyFont="1" applyBorder="1" applyAlignment="1">
      <alignment vertical="top" wrapText="1"/>
    </xf>
    <xf numFmtId="189" fontId="13" fillId="3" borderId="22" xfId="10" applyNumberFormat="1" applyFont="1" applyFill="1" applyBorder="1" applyAlignment="1">
      <alignment horizontal="center" vertical="center" shrinkToFit="1"/>
    </xf>
    <xf numFmtId="189" fontId="5" fillId="2" borderId="23" xfId="10" applyNumberFormat="1" applyFont="1" applyFill="1" applyBorder="1" applyAlignment="1">
      <alignment horizontal="center" vertical="top" shrinkToFit="1"/>
    </xf>
    <xf numFmtId="189" fontId="5" fillId="2" borderId="3" xfId="10" applyNumberFormat="1" applyFont="1" applyFill="1" applyBorder="1" applyAlignment="1">
      <alignment horizontal="center" vertical="top" shrinkToFit="1"/>
    </xf>
    <xf numFmtId="189" fontId="5" fillId="0" borderId="3" xfId="8" applyNumberFormat="1" applyFont="1" applyFill="1" applyBorder="1" applyAlignment="1">
      <alignment horizontal="right" vertical="top" shrinkToFit="1"/>
    </xf>
    <xf numFmtId="189" fontId="5" fillId="0" borderId="3" xfId="10" applyNumberFormat="1" applyFont="1" applyFill="1" applyBorder="1" applyAlignment="1">
      <alignment horizontal="right" vertical="top" shrinkToFit="1"/>
    </xf>
    <xf numFmtId="0" fontId="4" fillId="4" borderId="9" xfId="6" applyFont="1" applyFill="1" applyBorder="1" applyAlignment="1">
      <alignment horizontal="center" vertical="top" wrapText="1"/>
    </xf>
    <xf numFmtId="0" fontId="4" fillId="4" borderId="11" xfId="6" applyFont="1" applyFill="1" applyBorder="1" applyAlignment="1">
      <alignment horizontal="center" vertical="top" wrapText="1"/>
    </xf>
    <xf numFmtId="1" fontId="4" fillId="4" borderId="18" xfId="6" applyNumberFormat="1" applyFont="1" applyFill="1" applyBorder="1" applyAlignment="1">
      <alignment horizontal="center" vertical="top" wrapText="1"/>
    </xf>
    <xf numFmtId="0" fontId="3" fillId="0" borderId="24" xfId="6" applyFont="1" applyBorder="1" applyAlignment="1">
      <alignment horizontal="right"/>
    </xf>
    <xf numFmtId="0" fontId="3" fillId="0" borderId="27" xfId="6" applyFont="1" applyBorder="1" applyAlignment="1">
      <alignment vertical="top" wrapText="1"/>
    </xf>
    <xf numFmtId="0" fontId="3" fillId="0" borderId="28" xfId="6" applyFont="1" applyBorder="1" applyAlignment="1">
      <alignment vertical="top" wrapText="1"/>
    </xf>
    <xf numFmtId="0" fontId="3" fillId="0" borderId="29" xfId="6" applyFont="1" applyBorder="1" applyAlignment="1">
      <alignment vertical="top" wrapText="1"/>
    </xf>
    <xf numFmtId="0" fontId="1" fillId="0" borderId="2" xfId="6" applyBorder="1"/>
    <xf numFmtId="189" fontId="3" fillId="0" borderId="17" xfId="8" applyNumberFormat="1" applyFont="1" applyFill="1" applyBorder="1" applyAlignment="1" applyProtection="1">
      <alignment vertical="center"/>
      <protection locked="0"/>
    </xf>
    <xf numFmtId="189" fontId="14" fillId="0" borderId="3" xfId="10" applyNumberFormat="1" applyFont="1" applyFill="1" applyBorder="1" applyAlignment="1">
      <alignment horizontal="right" vertical="top" shrinkToFit="1"/>
    </xf>
    <xf numFmtId="189" fontId="5" fillId="2" borderId="30" xfId="10" applyNumberFormat="1" applyFont="1" applyFill="1" applyBorder="1" applyAlignment="1">
      <alignment horizontal="center" vertical="top" shrinkToFit="1"/>
    </xf>
    <xf numFmtId="189" fontId="14" fillId="0" borderId="30" xfId="10" applyNumberFormat="1" applyFont="1" applyFill="1" applyBorder="1" applyAlignment="1">
      <alignment horizontal="right" vertical="top" shrinkToFit="1"/>
    </xf>
    <xf numFmtId="49" fontId="5" fillId="0" borderId="30" xfId="8" applyNumberFormat="1" applyFont="1" applyFill="1" applyBorder="1" applyAlignment="1">
      <alignment vertical="top" wrapText="1"/>
    </xf>
    <xf numFmtId="0" fontId="3" fillId="0" borderId="12" xfId="6" applyFont="1" applyBorder="1" applyAlignment="1">
      <alignment vertical="top" wrapText="1"/>
    </xf>
    <xf numFmtId="0" fontId="3" fillId="0" borderId="31" xfId="6" applyFont="1" applyBorder="1"/>
    <xf numFmtId="188" fontId="3" fillId="0" borderId="2" xfId="2" applyNumberFormat="1" applyFont="1" applyBorder="1" applyAlignment="1">
      <alignment horizontal="right" vertical="top" wrapText="1"/>
    </xf>
    <xf numFmtId="0" fontId="4" fillId="0" borderId="32" xfId="6" applyFont="1" applyBorder="1" applyAlignment="1">
      <alignment vertical="top" wrapText="1"/>
    </xf>
    <xf numFmtId="0" fontId="4" fillId="0" borderId="33" xfId="6" applyFont="1" applyBorder="1" applyAlignment="1">
      <alignment vertical="top" wrapText="1"/>
    </xf>
    <xf numFmtId="0" fontId="3" fillId="0" borderId="33" xfId="6" applyFont="1" applyBorder="1" applyAlignment="1">
      <alignment vertical="top" wrapText="1"/>
    </xf>
    <xf numFmtId="0" fontId="4" fillId="0" borderId="34" xfId="6" applyFont="1" applyBorder="1" applyAlignment="1">
      <alignment vertical="top" wrapText="1"/>
    </xf>
    <xf numFmtId="0" fontId="3" fillId="0" borderId="34" xfId="6" applyFont="1" applyBorder="1" applyAlignment="1">
      <alignment vertical="top" wrapText="1"/>
    </xf>
    <xf numFmtId="0" fontId="3" fillId="0" borderId="32" xfId="6" applyFont="1" applyBorder="1" applyAlignment="1">
      <alignment vertical="top" wrapText="1"/>
    </xf>
    <xf numFmtId="0" fontId="4" fillId="0" borderId="25" xfId="6" applyFont="1" applyBorder="1" applyAlignment="1">
      <alignment vertical="top" wrapText="1"/>
    </xf>
    <xf numFmtId="0" fontId="18" fillId="0" borderId="2" xfId="6" applyFont="1" applyBorder="1" applyAlignment="1">
      <alignment vertical="top" wrapText="1"/>
    </xf>
    <xf numFmtId="0" fontId="3" fillId="0" borderId="2" xfId="6" applyFont="1" applyBorder="1" applyAlignment="1">
      <alignment vertical="top"/>
    </xf>
    <xf numFmtId="188" fontId="3" fillId="0" borderId="10" xfId="6" applyNumberFormat="1" applyFont="1" applyBorder="1" applyAlignment="1">
      <alignment horizontal="right" vertical="top" wrapText="1"/>
    </xf>
    <xf numFmtId="0" fontId="3" fillId="0" borderId="25" xfId="6" applyFont="1" applyBorder="1" applyAlignment="1">
      <alignment horizontal="right" vertical="top" wrapText="1"/>
    </xf>
    <xf numFmtId="3" fontId="3" fillId="0" borderId="2" xfId="6" applyNumberFormat="1" applyFont="1" applyBorder="1" applyAlignment="1">
      <alignment horizontal="right" vertical="top" wrapText="1"/>
    </xf>
    <xf numFmtId="3" fontId="3" fillId="0" borderId="25" xfId="6" applyNumberFormat="1" applyFont="1" applyBorder="1" applyAlignment="1">
      <alignment horizontal="right" vertical="top" wrapText="1"/>
    </xf>
    <xf numFmtId="3" fontId="3" fillId="0" borderId="10" xfId="6" applyNumberFormat="1" applyFont="1" applyBorder="1" applyAlignment="1">
      <alignment horizontal="right" vertical="top" wrapText="1"/>
    </xf>
    <xf numFmtId="0" fontId="3" fillId="0" borderId="35" xfId="6" applyFont="1" applyBorder="1" applyAlignment="1">
      <alignment vertical="top" wrapText="1"/>
    </xf>
    <xf numFmtId="0" fontId="18" fillId="0" borderId="25" xfId="6" applyFont="1" applyBorder="1" applyAlignment="1">
      <alignment vertical="top" wrapText="1"/>
    </xf>
    <xf numFmtId="0" fontId="3" fillId="0" borderId="36" xfId="6" applyFont="1" applyBorder="1" applyAlignment="1">
      <alignment vertical="top" wrapText="1"/>
    </xf>
    <xf numFmtId="188" fontId="4" fillId="0" borderId="32" xfId="2" applyNumberFormat="1" applyFont="1" applyBorder="1" applyAlignment="1">
      <alignment horizontal="right" vertical="top" wrapText="1"/>
    </xf>
    <xf numFmtId="188" fontId="4" fillId="0" borderId="25" xfId="6" applyNumberFormat="1" applyFont="1" applyBorder="1" applyAlignment="1">
      <alignment horizontal="right" vertical="top" wrapText="1"/>
    </xf>
    <xf numFmtId="188" fontId="4" fillId="0" borderId="32" xfId="6" applyNumberFormat="1" applyFont="1" applyBorder="1" applyAlignment="1">
      <alignment horizontal="right" vertical="top" wrapText="1"/>
    </xf>
    <xf numFmtId="188" fontId="4" fillId="0" borderId="34" xfId="2" applyNumberFormat="1" applyFont="1" applyBorder="1" applyAlignment="1">
      <alignment horizontal="right" vertical="top" wrapText="1"/>
    </xf>
    <xf numFmtId="188" fontId="4" fillId="0" borderId="33" xfId="2" applyNumberFormat="1" applyFont="1" applyBorder="1" applyAlignment="1">
      <alignment horizontal="right" vertical="top" wrapText="1"/>
    </xf>
    <xf numFmtId="188" fontId="4" fillId="0" borderId="34" xfId="6" applyNumberFormat="1" applyFont="1" applyBorder="1" applyAlignment="1">
      <alignment horizontal="right" vertical="top" wrapText="1"/>
    </xf>
    <xf numFmtId="3" fontId="4" fillId="0" borderId="34" xfId="6" applyNumberFormat="1" applyFont="1" applyBorder="1" applyAlignment="1">
      <alignment vertical="top" wrapText="1"/>
    </xf>
    <xf numFmtId="3" fontId="4" fillId="0" borderId="10" xfId="6" applyNumberFormat="1" applyFont="1" applyBorder="1" applyAlignment="1">
      <alignment vertical="top" wrapText="1"/>
    </xf>
    <xf numFmtId="3" fontId="4" fillId="0" borderId="36" xfId="6" applyNumberFormat="1" applyFont="1" applyBorder="1" applyAlignment="1">
      <alignment vertical="top" wrapText="1"/>
    </xf>
    <xf numFmtId="0" fontId="19" fillId="0" borderId="37" xfId="6" applyFont="1" applyBorder="1" applyAlignment="1">
      <alignment vertical="top" wrapText="1"/>
    </xf>
    <xf numFmtId="188" fontId="19" fillId="0" borderId="37" xfId="2" applyNumberFormat="1" applyFont="1" applyBorder="1" applyAlignment="1">
      <alignment horizontal="right" vertical="top" wrapText="1"/>
    </xf>
    <xf numFmtId="3" fontId="19" fillId="0" borderId="37" xfId="6" applyNumberFormat="1" applyFont="1" applyBorder="1" applyAlignment="1">
      <alignment vertical="top" wrapText="1"/>
    </xf>
    <xf numFmtId="0" fontId="3" fillId="0" borderId="13" xfId="6" applyFont="1" applyBorder="1" applyAlignment="1">
      <alignment vertical="top" wrapText="1"/>
    </xf>
    <xf numFmtId="0" fontId="4" fillId="0" borderId="23" xfId="6" applyFont="1" applyBorder="1" applyAlignment="1">
      <alignment vertical="top" wrapText="1"/>
    </xf>
    <xf numFmtId="0" fontId="3" fillId="4" borderId="38" xfId="6" applyFont="1" applyFill="1" applyBorder="1" applyAlignment="1">
      <alignment vertical="center"/>
    </xf>
    <xf numFmtId="0" fontId="3" fillId="4" borderId="14" xfId="6" applyFont="1" applyFill="1" applyBorder="1" applyAlignment="1">
      <alignment vertical="center"/>
    </xf>
    <xf numFmtId="49" fontId="4" fillId="4" borderId="15" xfId="6" applyNumberFormat="1" applyFont="1" applyFill="1" applyBorder="1" applyAlignment="1">
      <alignment horizontal="center" vertical="top" wrapText="1"/>
    </xf>
    <xf numFmtId="0" fontId="3" fillId="4" borderId="16" xfId="6" applyFont="1" applyFill="1" applyBorder="1" applyAlignment="1">
      <alignment vertical="top" wrapText="1"/>
    </xf>
    <xf numFmtId="0" fontId="4" fillId="4" borderId="9" xfId="6" applyFont="1" applyFill="1" applyBorder="1" applyAlignment="1">
      <alignment horizontal="center" vertical="top" wrapText="1"/>
    </xf>
    <xf numFmtId="0" fontId="3" fillId="4" borderId="9" xfId="6" applyFont="1" applyFill="1" applyBorder="1"/>
    <xf numFmtId="0" fontId="4" fillId="4" borderId="15" xfId="6" applyFont="1" applyFill="1" applyBorder="1" applyAlignment="1">
      <alignment horizontal="center" vertical="top" wrapText="1"/>
    </xf>
    <xf numFmtId="0" fontId="4" fillId="4" borderId="0" xfId="6" applyFont="1" applyFill="1" applyBorder="1" applyAlignment="1">
      <alignment horizontal="center" vertical="top" wrapText="1"/>
    </xf>
    <xf numFmtId="0" fontId="4" fillId="4" borderId="11" xfId="6" applyFont="1" applyFill="1" applyBorder="1" applyAlignment="1">
      <alignment horizontal="center" vertical="top" wrapText="1"/>
    </xf>
    <xf numFmtId="49" fontId="4" fillId="4" borderId="16" xfId="6" applyNumberFormat="1" applyFont="1" applyFill="1" applyBorder="1" applyAlignment="1">
      <alignment horizontal="center" vertical="top" wrapText="1"/>
    </xf>
    <xf numFmtId="49" fontId="4" fillId="4" borderId="17" xfId="6" applyNumberFormat="1" applyFont="1" applyFill="1" applyBorder="1" applyAlignment="1">
      <alignment horizontal="center" vertical="top" wrapText="1"/>
    </xf>
    <xf numFmtId="1" fontId="4" fillId="4" borderId="18" xfId="6" applyNumberFormat="1" applyFont="1" applyFill="1" applyBorder="1" applyAlignment="1">
      <alignment horizontal="center" vertical="top" wrapText="1"/>
    </xf>
    <xf numFmtId="0" fontId="1" fillId="4" borderId="0" xfId="6" applyFill="1"/>
    <xf numFmtId="0" fontId="4" fillId="4" borderId="19" xfId="6" applyFont="1" applyFill="1" applyBorder="1" applyAlignment="1">
      <alignment horizontal="center"/>
    </xf>
    <xf numFmtId="0" fontId="4" fillId="0" borderId="39" xfId="6" applyFont="1" applyBorder="1" applyAlignment="1">
      <alignment horizontal="right"/>
    </xf>
    <xf numFmtId="0" fontId="4" fillId="0" borderId="10" xfId="6" applyFont="1" applyBorder="1" applyAlignment="1">
      <alignment horizontal="left"/>
    </xf>
    <xf numFmtId="3" fontId="44" fillId="0" borderId="2" xfId="6" applyNumberFormat="1" applyFont="1" applyBorder="1" applyAlignment="1">
      <alignment horizontal="right" vertical="top" wrapText="1"/>
    </xf>
    <xf numFmtId="0" fontId="3" fillId="0" borderId="2" xfId="7" applyFont="1" applyBorder="1" applyAlignment="1">
      <alignment vertical="top" wrapText="1"/>
    </xf>
    <xf numFmtId="0" fontId="3" fillId="0" borderId="3" xfId="7" applyFont="1" applyBorder="1" applyAlignment="1">
      <alignment vertical="top" wrapText="1"/>
    </xf>
    <xf numFmtId="0" fontId="3" fillId="0" borderId="2" xfId="7" applyFont="1" applyBorder="1" applyAlignment="1">
      <alignment horizontal="right" vertical="top" wrapText="1"/>
    </xf>
    <xf numFmtId="0" fontId="3" fillId="0" borderId="10" xfId="7" applyFont="1" applyBorder="1" applyAlignment="1">
      <alignment vertical="top" wrapText="1"/>
    </xf>
    <xf numFmtId="0" fontId="18" fillId="0" borderId="2" xfId="7" applyFont="1" applyBorder="1" applyAlignment="1">
      <alignment vertical="top" wrapText="1"/>
    </xf>
    <xf numFmtId="0" fontId="3" fillId="0" borderId="12" xfId="7" applyFont="1" applyBorder="1" applyAlignment="1">
      <alignment vertical="top" wrapText="1"/>
    </xf>
    <xf numFmtId="0" fontId="3" fillId="0" borderId="40" xfId="7" applyFont="1" applyBorder="1" applyAlignment="1">
      <alignment vertical="top" wrapText="1"/>
    </xf>
    <xf numFmtId="0" fontId="18" fillId="0" borderId="40" xfId="7" applyFont="1" applyBorder="1" applyAlignment="1">
      <alignment vertical="top" wrapText="1"/>
    </xf>
    <xf numFmtId="190" fontId="3" fillId="0" borderId="2" xfId="1" applyNumberFormat="1" applyFont="1" applyBorder="1" applyAlignment="1">
      <alignment vertical="top" wrapText="1"/>
    </xf>
    <xf numFmtId="190" fontId="3" fillId="0" borderId="40" xfId="7" applyNumberFormat="1" applyFont="1" applyBorder="1" applyAlignment="1">
      <alignment horizontal="right" vertical="top" wrapText="1"/>
    </xf>
    <xf numFmtId="190" fontId="3" fillId="0" borderId="2" xfId="1" applyNumberFormat="1" applyFont="1" applyBorder="1" applyAlignment="1">
      <alignment horizontal="right" vertical="top" wrapText="1"/>
    </xf>
    <xf numFmtId="189" fontId="3" fillId="5" borderId="12" xfId="10" applyNumberFormat="1" applyFont="1" applyFill="1" applyBorder="1" applyAlignment="1">
      <alignment horizontal="right" vertical="top" shrinkToFit="1"/>
    </xf>
    <xf numFmtId="190" fontId="3" fillId="0" borderId="3" xfId="1" applyNumberFormat="1" applyFont="1" applyBorder="1" applyAlignment="1">
      <alignment horizontal="right" vertical="top" wrapText="1"/>
    </xf>
    <xf numFmtId="190" fontId="3" fillId="0" borderId="3" xfId="1" applyNumberFormat="1" applyFont="1" applyBorder="1" applyAlignment="1">
      <alignment vertical="top" wrapText="1"/>
    </xf>
    <xf numFmtId="190" fontId="3" fillId="0" borderId="25" xfId="1" applyNumberFormat="1" applyFont="1" applyBorder="1" applyAlignment="1">
      <alignment horizontal="right" vertical="top" wrapText="1"/>
    </xf>
    <xf numFmtId="188" fontId="4" fillId="0" borderId="36" xfId="6" applyNumberFormat="1" applyFont="1" applyBorder="1" applyAlignment="1">
      <alignment horizontal="right" vertical="top"/>
    </xf>
    <xf numFmtId="188" fontId="19" fillId="0" borderId="37" xfId="6" applyNumberFormat="1" applyFont="1" applyBorder="1" applyAlignment="1">
      <alignment horizontal="right" vertical="top" wrapText="1"/>
    </xf>
    <xf numFmtId="0" fontId="18" fillId="0" borderId="32" xfId="6" applyFont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/>
    </xf>
    <xf numFmtId="0" fontId="18" fillId="0" borderId="25" xfId="6" applyFont="1" applyFill="1" applyBorder="1" applyAlignment="1">
      <alignment vertical="top" wrapText="1"/>
    </xf>
    <xf numFmtId="188" fontId="3" fillId="0" borderId="35" xfId="2" applyNumberFormat="1" applyFont="1" applyBorder="1" applyAlignment="1">
      <alignment horizontal="right" vertical="top" wrapText="1"/>
    </xf>
    <xf numFmtId="0" fontId="3" fillId="0" borderId="2" xfId="0" applyFont="1" applyFill="1" applyBorder="1" applyAlignment="1">
      <alignment vertical="top"/>
    </xf>
    <xf numFmtId="0" fontId="3" fillId="0" borderId="32" xfId="6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90" fontId="3" fillId="0" borderId="35" xfId="1" applyNumberFormat="1" applyFont="1" applyBorder="1" applyAlignment="1">
      <alignment horizontal="right" vertical="top" wrapText="1"/>
    </xf>
    <xf numFmtId="0" fontId="21" fillId="0" borderId="0" xfId="0" applyFont="1" applyFill="1" applyAlignment="1">
      <alignment vertical="top"/>
    </xf>
    <xf numFmtId="0" fontId="45" fillId="0" borderId="39" xfId="0" applyFont="1" applyBorder="1" applyAlignment="1">
      <alignment horizontal="right" vertical="top"/>
    </xf>
    <xf numFmtId="0" fontId="3" fillId="0" borderId="41" xfId="0" applyFont="1" applyFill="1" applyBorder="1" applyAlignment="1">
      <alignment vertical="top"/>
    </xf>
    <xf numFmtId="0" fontId="3" fillId="0" borderId="12" xfId="0" applyFont="1" applyFill="1" applyBorder="1" applyAlignment="1">
      <alignment horizontal="left" vertical="top" wrapText="1"/>
    </xf>
    <xf numFmtId="188" fontId="4" fillId="0" borderId="12" xfId="0" applyNumberFormat="1" applyFont="1" applyFill="1" applyBorder="1" applyAlignment="1">
      <alignment horizontal="right" vertical="top" wrapText="1"/>
    </xf>
    <xf numFmtId="0" fontId="4" fillId="0" borderId="10" xfId="0" applyFont="1" applyBorder="1" applyAlignment="1">
      <alignment vertical="top" wrapText="1"/>
    </xf>
    <xf numFmtId="0" fontId="46" fillId="0" borderId="0" xfId="0" applyFont="1" applyAlignment="1">
      <alignment vertical="top"/>
    </xf>
    <xf numFmtId="0" fontId="44" fillId="0" borderId="7" xfId="0" applyFont="1" applyBorder="1" applyAlignment="1">
      <alignment horizontal="right" vertical="top"/>
    </xf>
    <xf numFmtId="192" fontId="3" fillId="0" borderId="27" xfId="0" applyNumberFormat="1" applyFont="1" applyFill="1" applyBorder="1" applyAlignment="1">
      <alignment horizontal="left" vertical="top" shrinkToFi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2" xfId="7" applyFont="1" applyBorder="1" applyAlignment="1">
      <alignment vertical="top"/>
    </xf>
    <xf numFmtId="190" fontId="4" fillId="0" borderId="2" xfId="1" applyNumberFormat="1" applyFont="1" applyBorder="1" applyAlignment="1">
      <alignment horizontal="right" vertical="top" wrapText="1"/>
    </xf>
    <xf numFmtId="192" fontId="3" fillId="0" borderId="27" xfId="0" applyNumberFormat="1" applyFont="1" applyFill="1" applyBorder="1" applyAlignment="1">
      <alignment horizontal="left" vertical="top"/>
    </xf>
    <xf numFmtId="188" fontId="3" fillId="0" borderId="3" xfId="4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44" fillId="0" borderId="0" xfId="0" applyFont="1" applyAlignment="1">
      <alignment vertical="top"/>
    </xf>
    <xf numFmtId="0" fontId="3" fillId="0" borderId="27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188" fontId="4" fillId="0" borderId="3" xfId="0" applyNumberFormat="1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center" vertical="top" wrapText="1"/>
    </xf>
    <xf numFmtId="188" fontId="3" fillId="0" borderId="3" xfId="4" applyNumberFormat="1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left" vertical="top" wrapText="1"/>
    </xf>
    <xf numFmtId="188" fontId="3" fillId="0" borderId="87" xfId="4" applyNumberFormat="1" applyFont="1" applyFill="1" applyBorder="1" applyAlignment="1">
      <alignment horizontal="right" vertical="top" shrinkToFit="1"/>
    </xf>
    <xf numFmtId="0" fontId="44" fillId="0" borderId="27" xfId="0" applyFont="1" applyFill="1" applyBorder="1" applyAlignment="1">
      <alignment vertical="top" wrapText="1"/>
    </xf>
    <xf numFmtId="0" fontId="44" fillId="0" borderId="3" xfId="0" applyFont="1" applyBorder="1" applyAlignment="1">
      <alignment horizontal="center" vertical="top" wrapText="1"/>
    </xf>
    <xf numFmtId="0" fontId="44" fillId="0" borderId="2" xfId="0" applyFont="1" applyBorder="1" applyAlignment="1">
      <alignment horizontal="center" vertical="top" wrapText="1"/>
    </xf>
    <xf numFmtId="192" fontId="44" fillId="0" borderId="27" xfId="0" applyNumberFormat="1" applyFont="1" applyFill="1" applyBorder="1" applyAlignment="1">
      <alignment horizontal="left" vertical="top" shrinkToFit="1"/>
    </xf>
    <xf numFmtId="188" fontId="44" fillId="0" borderId="87" xfId="4" applyNumberFormat="1" applyFont="1" applyFill="1" applyBorder="1" applyAlignment="1">
      <alignment horizontal="right" vertical="top" shrinkToFit="1"/>
    </xf>
    <xf numFmtId="0" fontId="3" fillId="0" borderId="7" xfId="0" applyFont="1" applyFill="1" applyBorder="1" applyAlignment="1">
      <alignment vertical="top"/>
    </xf>
    <xf numFmtId="0" fontId="44" fillId="0" borderId="2" xfId="0" applyFont="1" applyBorder="1" applyAlignment="1">
      <alignment vertical="top" wrapText="1"/>
    </xf>
    <xf numFmtId="0" fontId="23" fillId="0" borderId="0" xfId="0" applyFont="1" applyAlignment="1">
      <alignment vertical="top"/>
    </xf>
    <xf numFmtId="1" fontId="4" fillId="0" borderId="3" xfId="0" applyNumberFormat="1" applyFont="1" applyFill="1" applyBorder="1" applyAlignment="1">
      <alignment horizontal="center" vertical="top" wrapText="1"/>
    </xf>
    <xf numFmtId="192" fontId="3" fillId="0" borderId="2" xfId="0" applyNumberFormat="1" applyFont="1" applyFill="1" applyBorder="1" applyAlignment="1">
      <alignment horizontal="left" vertical="top"/>
    </xf>
    <xf numFmtId="190" fontId="3" fillId="0" borderId="2" xfId="1" applyNumberFormat="1" applyFont="1" applyBorder="1" applyAlignment="1">
      <alignment horizontal="center" vertical="top" wrapText="1"/>
    </xf>
    <xf numFmtId="190" fontId="44" fillId="0" borderId="2" xfId="1" applyNumberFormat="1" applyFont="1" applyBorder="1" applyAlignment="1">
      <alignment horizontal="right" vertical="top" wrapText="1"/>
    </xf>
    <xf numFmtId="188" fontId="4" fillId="0" borderId="3" xfId="0" applyNumberFormat="1" applyFont="1" applyFill="1" applyBorder="1" applyAlignment="1">
      <alignment horizontal="right" vertical="top"/>
    </xf>
    <xf numFmtId="188" fontId="4" fillId="0" borderId="87" xfId="4" applyNumberFormat="1" applyFont="1" applyFill="1" applyBorder="1" applyAlignment="1">
      <alignment horizontal="right" vertical="top"/>
    </xf>
    <xf numFmtId="188" fontId="45" fillId="0" borderId="87" xfId="4" applyNumberFormat="1" applyFont="1" applyFill="1" applyBorder="1" applyAlignment="1">
      <alignment horizontal="right" vertical="top"/>
    </xf>
    <xf numFmtId="0" fontId="3" fillId="0" borderId="7" xfId="0" applyFont="1" applyBorder="1" applyAlignment="1">
      <alignment vertical="top"/>
    </xf>
    <xf numFmtId="190" fontId="3" fillId="0" borderId="3" xfId="1" applyNumberFormat="1" applyFont="1" applyBorder="1" applyAlignment="1">
      <alignment vertical="top"/>
    </xf>
    <xf numFmtId="0" fontId="1" fillId="0" borderId="0" xfId="6" applyAlignment="1">
      <alignment vertical="top"/>
    </xf>
    <xf numFmtId="0" fontId="0" fillId="0" borderId="0" xfId="0" applyAlignment="1">
      <alignment vertical="top"/>
    </xf>
    <xf numFmtId="0" fontId="3" fillId="0" borderId="6" xfId="6" applyFont="1" applyBorder="1" applyAlignment="1">
      <alignment horizontal="right" vertical="top"/>
    </xf>
    <xf numFmtId="0" fontId="3" fillId="0" borderId="1" xfId="6" applyFont="1" applyBorder="1" applyAlignment="1">
      <alignment vertical="top" wrapText="1"/>
    </xf>
    <xf numFmtId="188" fontId="4" fillId="0" borderId="23" xfId="2" applyNumberFormat="1" applyFont="1" applyBorder="1" applyAlignment="1">
      <alignment horizontal="right" vertical="top" wrapText="1"/>
    </xf>
    <xf numFmtId="190" fontId="4" fillId="0" borderId="3" xfId="1" applyNumberFormat="1" applyFont="1" applyBorder="1" applyAlignment="1">
      <alignment vertical="top"/>
    </xf>
    <xf numFmtId="190" fontId="4" fillId="0" borderId="3" xfId="1" applyNumberFormat="1" applyFont="1" applyBorder="1" applyAlignment="1">
      <alignment horizontal="right" vertical="top"/>
    </xf>
    <xf numFmtId="188" fontId="4" fillId="0" borderId="32" xfId="2" applyNumberFormat="1" applyFont="1" applyBorder="1" applyAlignment="1">
      <alignment horizontal="right" vertical="top"/>
    </xf>
    <xf numFmtId="0" fontId="4" fillId="0" borderId="15" xfId="6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190" fontId="4" fillId="0" borderId="32" xfId="1" applyNumberFormat="1" applyFont="1" applyBorder="1" applyAlignment="1">
      <alignment horizontal="right" vertical="top" wrapText="1"/>
    </xf>
    <xf numFmtId="0" fontId="4" fillId="0" borderId="22" xfId="0" applyFont="1" applyBorder="1" applyAlignment="1">
      <alignment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190" fontId="3" fillId="0" borderId="3" xfId="1" applyNumberFormat="1" applyFont="1" applyBorder="1" applyAlignment="1">
      <alignment horizontal="right" vertical="top"/>
    </xf>
    <xf numFmtId="0" fontId="3" fillId="0" borderId="26" xfId="6" applyFont="1" applyBorder="1" applyAlignment="1">
      <alignment horizontal="right" vertical="top" wrapText="1"/>
    </xf>
    <xf numFmtId="0" fontId="3" fillId="0" borderId="3" xfId="6" applyFont="1" applyBorder="1" applyAlignment="1">
      <alignment horizontal="right" vertical="top" wrapText="1"/>
    </xf>
    <xf numFmtId="188" fontId="4" fillId="0" borderId="2" xfId="2" applyNumberFormat="1" applyFont="1" applyBorder="1" applyAlignment="1">
      <alignment horizontal="right" vertical="top" wrapText="1"/>
    </xf>
    <xf numFmtId="190" fontId="3" fillId="0" borderId="3" xfId="1" applyNumberFormat="1" applyFont="1" applyFill="1" applyBorder="1" applyAlignment="1">
      <alignment horizontal="center" vertical="top" wrapText="1"/>
    </xf>
    <xf numFmtId="190" fontId="3" fillId="0" borderId="2" xfId="1" applyNumberFormat="1" applyFont="1" applyFill="1" applyBorder="1" applyAlignment="1">
      <alignment horizontal="center" vertical="top" wrapText="1"/>
    </xf>
    <xf numFmtId="190" fontId="3" fillId="0" borderId="3" xfId="1" applyNumberFormat="1" applyFont="1" applyFill="1" applyBorder="1" applyAlignment="1">
      <alignment horizontal="right" vertical="top" wrapText="1"/>
    </xf>
    <xf numFmtId="190" fontId="3" fillId="0" borderId="2" xfId="1" applyNumberFormat="1" applyFont="1" applyFill="1" applyBorder="1" applyAlignment="1">
      <alignment horizontal="right" vertical="top" wrapText="1"/>
    </xf>
    <xf numFmtId="188" fontId="4" fillId="0" borderId="15" xfId="2" applyNumberFormat="1" applyFont="1" applyBorder="1" applyAlignment="1">
      <alignment horizontal="right" vertical="top" wrapText="1"/>
    </xf>
    <xf numFmtId="190" fontId="3" fillId="0" borderId="26" xfId="1" applyNumberFormat="1" applyFont="1" applyBorder="1" applyAlignment="1">
      <alignment horizontal="right" vertical="top" wrapText="1"/>
    </xf>
    <xf numFmtId="189" fontId="3" fillId="0" borderId="10" xfId="6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190" fontId="5" fillId="0" borderId="10" xfId="1" applyNumberFormat="1" applyFont="1" applyBorder="1" applyAlignment="1">
      <alignment vertical="top" wrapText="1"/>
    </xf>
    <xf numFmtId="190" fontId="3" fillId="0" borderId="10" xfId="1" applyNumberFormat="1" applyFont="1" applyBorder="1" applyAlignment="1">
      <alignment vertical="top" wrapText="1"/>
    </xf>
    <xf numFmtId="190" fontId="5" fillId="0" borderId="12" xfId="1" applyNumberFormat="1" applyFont="1" applyBorder="1" applyAlignment="1">
      <alignment horizontal="right" vertical="top" wrapText="1"/>
    </xf>
    <xf numFmtId="190" fontId="5" fillId="0" borderId="10" xfId="1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3" fillId="0" borderId="36" xfId="6" applyFont="1" applyBorder="1" applyAlignment="1">
      <alignment horizontal="right" vertical="top" wrapText="1"/>
    </xf>
    <xf numFmtId="0" fontId="5" fillId="0" borderId="3" xfId="0" applyFont="1" applyBorder="1" applyAlignment="1">
      <alignment vertical="top"/>
    </xf>
    <xf numFmtId="0" fontId="3" fillId="0" borderId="10" xfId="6" applyFont="1" applyBorder="1" applyAlignment="1">
      <alignment horizontal="center" vertical="top" wrapText="1"/>
    </xf>
    <xf numFmtId="0" fontId="3" fillId="0" borderId="25" xfId="6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3" xfId="6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4" fillId="0" borderId="34" xfId="6" applyFont="1" applyBorder="1" applyAlignment="1">
      <alignment horizontal="center" vertical="top" wrapText="1"/>
    </xf>
    <xf numFmtId="0" fontId="4" fillId="0" borderId="15" xfId="6" applyFont="1" applyBorder="1" applyAlignment="1">
      <alignment horizontal="center" vertical="top" wrapText="1"/>
    </xf>
    <xf numFmtId="0" fontId="3" fillId="0" borderId="40" xfId="7" applyFont="1" applyBorder="1" applyAlignment="1">
      <alignment horizontal="center" vertical="top" wrapText="1"/>
    </xf>
    <xf numFmtId="0" fontId="3" fillId="0" borderId="10" xfId="7" applyFont="1" applyBorder="1" applyAlignment="1">
      <alignment horizontal="center" vertical="top" wrapText="1"/>
    </xf>
    <xf numFmtId="0" fontId="3" fillId="0" borderId="2" xfId="7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25" xfId="6" applyFont="1" applyBorder="1" applyAlignment="1">
      <alignment horizontal="center" vertical="top" wrapText="1"/>
    </xf>
    <xf numFmtId="0" fontId="4" fillId="0" borderId="32" xfId="6" applyFont="1" applyBorder="1" applyAlignment="1">
      <alignment horizontal="center" vertical="top" wrapText="1"/>
    </xf>
    <xf numFmtId="0" fontId="4" fillId="0" borderId="33" xfId="6" applyFont="1" applyBorder="1" applyAlignment="1">
      <alignment horizontal="center" vertical="top" wrapText="1"/>
    </xf>
    <xf numFmtId="0" fontId="18" fillId="0" borderId="2" xfId="6" applyFont="1" applyBorder="1" applyAlignment="1">
      <alignment horizontal="center" vertical="top" wrapText="1"/>
    </xf>
    <xf numFmtId="0" fontId="18" fillId="0" borderId="10" xfId="6" applyFont="1" applyBorder="1" applyAlignment="1">
      <alignment horizontal="center" vertical="top" wrapText="1"/>
    </xf>
    <xf numFmtId="0" fontId="18" fillId="0" borderId="34" xfId="6" applyFont="1" applyBorder="1" applyAlignment="1">
      <alignment horizontal="center" vertical="top" wrapText="1"/>
    </xf>
    <xf numFmtId="0" fontId="19" fillId="0" borderId="37" xfId="6" applyFont="1" applyBorder="1" applyAlignment="1">
      <alignment horizontal="left" vertical="top"/>
    </xf>
    <xf numFmtId="0" fontId="20" fillId="0" borderId="0" xfId="6" applyFont="1" applyAlignment="1">
      <alignment vertical="top"/>
    </xf>
    <xf numFmtId="0" fontId="4" fillId="0" borderId="37" xfId="6" applyFont="1" applyBorder="1" applyAlignment="1">
      <alignment horizontal="center" vertical="top" wrapText="1"/>
    </xf>
    <xf numFmtId="0" fontId="4" fillId="0" borderId="36" xfId="6" applyFont="1" applyBorder="1" applyAlignment="1">
      <alignment horizontal="center" vertical="top" wrapText="1"/>
    </xf>
    <xf numFmtId="0" fontId="47" fillId="0" borderId="2" xfId="0" applyFont="1" applyBorder="1" applyAlignment="1">
      <alignment vertical="top"/>
    </xf>
    <xf numFmtId="0" fontId="18" fillId="0" borderId="10" xfId="0" applyFont="1" applyBorder="1" applyAlignment="1">
      <alignment vertical="top"/>
    </xf>
    <xf numFmtId="0" fontId="47" fillId="0" borderId="3" xfId="0" applyFont="1" applyBorder="1" applyAlignment="1">
      <alignment horizontal="left" vertical="top"/>
    </xf>
    <xf numFmtId="0" fontId="47" fillId="0" borderId="3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4" fillId="0" borderId="40" xfId="7" applyFont="1" applyBorder="1" applyAlignment="1">
      <alignment vertical="top" wrapText="1"/>
    </xf>
    <xf numFmtId="0" fontId="18" fillId="0" borderId="32" xfId="0" applyFont="1" applyBorder="1" applyAlignment="1">
      <alignment vertical="top" wrapText="1"/>
    </xf>
    <xf numFmtId="188" fontId="3" fillId="0" borderId="2" xfId="4" applyNumberFormat="1" applyFont="1" applyBorder="1" applyAlignment="1">
      <alignment vertical="top" wrapText="1"/>
    </xf>
    <xf numFmtId="0" fontId="3" fillId="0" borderId="2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top" wrapText="1"/>
    </xf>
    <xf numFmtId="188" fontId="3" fillId="0" borderId="25" xfId="4" applyNumberFormat="1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0" fontId="18" fillId="0" borderId="25" xfId="0" applyFont="1" applyBorder="1" applyAlignment="1">
      <alignment vertical="top"/>
    </xf>
    <xf numFmtId="0" fontId="3" fillId="0" borderId="39" xfId="0" applyFont="1" applyBorder="1" applyAlignment="1">
      <alignment horizontal="right" vertical="top"/>
    </xf>
    <xf numFmtId="0" fontId="3" fillId="0" borderId="10" xfId="0" applyFont="1" applyBorder="1" applyAlignment="1">
      <alignment vertical="top"/>
    </xf>
    <xf numFmtId="0" fontId="48" fillId="0" borderId="0" xfId="0" applyFont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4" xfId="0" applyFont="1" applyBorder="1" applyAlignment="1">
      <alignment horizontal="right" vertical="top"/>
    </xf>
    <xf numFmtId="0" fontId="3" fillId="0" borderId="25" xfId="0" applyFont="1" applyBorder="1" applyAlignment="1">
      <alignment vertical="top"/>
    </xf>
    <xf numFmtId="188" fontId="3" fillId="0" borderId="3" xfId="4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/>
    </xf>
    <xf numFmtId="0" fontId="3" fillId="0" borderId="26" xfId="0" applyFont="1" applyBorder="1" applyAlignment="1">
      <alignment vertical="top"/>
    </xf>
    <xf numFmtId="188" fontId="3" fillId="0" borderId="26" xfId="4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/>
    </xf>
    <xf numFmtId="188" fontId="3" fillId="0" borderId="2" xfId="4" applyNumberFormat="1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/>
    </xf>
    <xf numFmtId="0" fontId="4" fillId="0" borderId="32" xfId="0" applyFont="1" applyBorder="1" applyAlignment="1">
      <alignment horizontal="left" vertical="top"/>
    </xf>
    <xf numFmtId="0" fontId="4" fillId="0" borderId="22" xfId="0" applyFont="1" applyBorder="1" applyAlignment="1">
      <alignment horizontal="center" vertical="top" wrapText="1"/>
    </xf>
    <xf numFmtId="188" fontId="4" fillId="0" borderId="22" xfId="4" applyNumberFormat="1" applyFont="1" applyBorder="1" applyAlignment="1">
      <alignment horizontal="right" vertical="top" wrapText="1"/>
    </xf>
    <xf numFmtId="0" fontId="4" fillId="0" borderId="22" xfId="0" applyFont="1" applyBorder="1" applyAlignment="1">
      <alignment horizontal="left" vertical="top"/>
    </xf>
    <xf numFmtId="188" fontId="4" fillId="0" borderId="32" xfId="4" applyNumberFormat="1" applyFont="1" applyBorder="1" applyAlignment="1">
      <alignment horizontal="right" vertical="top" wrapText="1"/>
    </xf>
    <xf numFmtId="188" fontId="3" fillId="0" borderId="10" xfId="4" applyNumberFormat="1" applyFont="1" applyBorder="1" applyAlignment="1">
      <alignment horizontal="right" vertical="top" wrapText="1"/>
    </xf>
    <xf numFmtId="188" fontId="3" fillId="0" borderId="25" xfId="4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48" fillId="0" borderId="23" xfId="0" applyFont="1" applyBorder="1" applyAlignment="1">
      <alignment vertical="top"/>
    </xf>
    <xf numFmtId="0" fontId="48" fillId="0" borderId="1" xfId="0" applyFont="1" applyBorder="1" applyAlignment="1">
      <alignment vertical="top"/>
    </xf>
    <xf numFmtId="0" fontId="3" fillId="0" borderId="23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188" fontId="4" fillId="0" borderId="25" xfId="4" applyNumberFormat="1" applyFont="1" applyBorder="1" applyAlignment="1">
      <alignment horizontal="right" vertical="top"/>
    </xf>
    <xf numFmtId="188" fontId="4" fillId="0" borderId="32" xfId="4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 wrapText="1"/>
    </xf>
    <xf numFmtId="0" fontId="3" fillId="0" borderId="25" xfId="0" applyFont="1" applyBorder="1" applyAlignment="1">
      <alignment horizontal="right" vertical="top" wrapText="1"/>
    </xf>
    <xf numFmtId="190" fontId="3" fillId="0" borderId="10" xfId="1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3" fontId="3" fillId="0" borderId="3" xfId="0" applyNumberFormat="1" applyFont="1" applyBorder="1" applyAlignment="1">
      <alignment horizontal="right" vertical="top" wrapText="1"/>
    </xf>
    <xf numFmtId="0" fontId="4" fillId="0" borderId="40" xfId="7" applyFont="1" applyBorder="1" applyAlignment="1">
      <alignment horizontal="center" vertical="top" wrapText="1"/>
    </xf>
    <xf numFmtId="190" fontId="4" fillId="0" borderId="40" xfId="7" applyNumberFormat="1" applyFont="1" applyBorder="1" applyAlignment="1">
      <alignment horizontal="right" vertical="top" wrapText="1"/>
    </xf>
    <xf numFmtId="0" fontId="25" fillId="0" borderId="40" xfId="7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49" fontId="3" fillId="0" borderId="27" xfId="0" applyNumberFormat="1" applyFont="1" applyBorder="1" applyAlignment="1">
      <alignment horizontal="left" vertical="top"/>
    </xf>
    <xf numFmtId="49" fontId="3" fillId="0" borderId="28" xfId="0" applyNumberFormat="1" applyFont="1" applyBorder="1" applyAlignment="1">
      <alignment horizontal="left" vertical="top"/>
    </xf>
    <xf numFmtId="0" fontId="4" fillId="0" borderId="42" xfId="0" applyFont="1" applyBorder="1" applyAlignment="1">
      <alignment horizontal="center" vertical="top"/>
    </xf>
    <xf numFmtId="3" fontId="4" fillId="0" borderId="42" xfId="0" applyNumberFormat="1" applyFont="1" applyBorder="1" applyAlignment="1">
      <alignment vertical="top"/>
    </xf>
    <xf numFmtId="0" fontId="4" fillId="0" borderId="43" xfId="0" applyFont="1" applyBorder="1" applyAlignment="1">
      <alignment horizontal="left" vertical="top"/>
    </xf>
    <xf numFmtId="0" fontId="4" fillId="0" borderId="40" xfId="0" applyFont="1" applyBorder="1" applyAlignment="1">
      <alignment vertical="top"/>
    </xf>
    <xf numFmtId="0" fontId="4" fillId="0" borderId="44" xfId="0" applyFont="1" applyBorder="1" applyAlignment="1">
      <alignment horizontal="center" vertical="top"/>
    </xf>
    <xf numFmtId="3" fontId="4" fillId="0" borderId="44" xfId="0" applyNumberFormat="1" applyFont="1" applyBorder="1" applyAlignment="1">
      <alignment vertical="top"/>
    </xf>
    <xf numFmtId="0" fontId="3" fillId="0" borderId="44" xfId="0" applyFont="1" applyBorder="1" applyAlignment="1">
      <alignment horizontal="left" vertical="top"/>
    </xf>
    <xf numFmtId="0" fontId="3" fillId="5" borderId="44" xfId="0" applyFont="1" applyFill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0" fontId="4" fillId="0" borderId="45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42" xfId="0" applyFont="1" applyBorder="1" applyAlignment="1">
      <alignment horizontal="left" vertical="top"/>
    </xf>
    <xf numFmtId="0" fontId="4" fillId="5" borderId="42" xfId="0" applyFont="1" applyFill="1" applyBorder="1" applyAlignment="1">
      <alignment vertical="top"/>
    </xf>
    <xf numFmtId="0" fontId="3" fillId="0" borderId="15" xfId="0" applyFont="1" applyBorder="1" applyAlignment="1">
      <alignment vertical="top" wrapText="1"/>
    </xf>
    <xf numFmtId="188" fontId="3" fillId="0" borderId="15" xfId="4" applyNumberFormat="1" applyFont="1" applyBorder="1" applyAlignment="1">
      <alignment horizontal="right" vertical="top" wrapText="1"/>
    </xf>
    <xf numFmtId="0" fontId="4" fillId="0" borderId="39" xfId="0" applyFont="1" applyBorder="1" applyAlignment="1">
      <alignment horizontal="right" vertical="top"/>
    </xf>
    <xf numFmtId="3" fontId="4" fillId="0" borderId="12" xfId="0" applyNumberFormat="1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3" fontId="4" fillId="0" borderId="12" xfId="0" applyNumberFormat="1" applyFont="1" applyBorder="1" applyAlignment="1">
      <alignment horizontal="center" vertical="top" wrapText="1"/>
    </xf>
    <xf numFmtId="0" fontId="18" fillId="0" borderId="12" xfId="0" applyFont="1" applyBorder="1" applyAlignment="1">
      <alignment horizontal="left" vertical="top"/>
    </xf>
    <xf numFmtId="0" fontId="4" fillId="0" borderId="46" xfId="0" applyFont="1" applyBorder="1" applyAlignment="1">
      <alignment horizontal="right" vertical="top"/>
    </xf>
    <xf numFmtId="0" fontId="4" fillId="0" borderId="47" xfId="0" applyFont="1" applyBorder="1" applyAlignment="1">
      <alignment vertical="top"/>
    </xf>
    <xf numFmtId="3" fontId="4" fillId="0" borderId="48" xfId="0" applyNumberFormat="1" applyFont="1" applyBorder="1" applyAlignment="1">
      <alignment horizontal="right" vertical="top" wrapText="1"/>
    </xf>
    <xf numFmtId="0" fontId="4" fillId="0" borderId="48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right" vertical="top"/>
    </xf>
    <xf numFmtId="0" fontId="4" fillId="0" borderId="49" xfId="0" applyFont="1" applyBorder="1" applyAlignment="1">
      <alignment vertical="top"/>
    </xf>
    <xf numFmtId="0" fontId="4" fillId="0" borderId="44" xfId="0" applyFont="1" applyBorder="1" applyAlignment="1">
      <alignment horizontal="center" vertical="top" wrapText="1"/>
    </xf>
    <xf numFmtId="3" fontId="4" fillId="0" borderId="44" xfId="0" applyNumberFormat="1" applyFont="1" applyBorder="1" applyAlignment="1">
      <alignment horizontal="right" vertical="top" wrapText="1"/>
    </xf>
    <xf numFmtId="0" fontId="4" fillId="0" borderId="44" xfId="0" applyFont="1" applyBorder="1" applyAlignment="1">
      <alignment horizontal="left" vertical="top" wrapText="1"/>
    </xf>
    <xf numFmtId="0" fontId="18" fillId="0" borderId="44" xfId="0" applyFont="1" applyBorder="1" applyAlignment="1">
      <alignment horizontal="left" vertical="top"/>
    </xf>
    <xf numFmtId="0" fontId="3" fillId="0" borderId="15" xfId="7" applyFont="1" applyBorder="1" applyAlignment="1">
      <alignment vertical="top" wrapText="1"/>
    </xf>
    <xf numFmtId="190" fontId="3" fillId="0" borderId="15" xfId="1" applyNumberFormat="1" applyFont="1" applyBorder="1" applyAlignment="1">
      <alignment horizontal="right" vertical="top" wrapText="1"/>
    </xf>
    <xf numFmtId="0" fontId="4" fillId="0" borderId="32" xfId="7" applyFont="1" applyBorder="1" applyAlignment="1">
      <alignment vertical="top" wrapText="1"/>
    </xf>
    <xf numFmtId="190" fontId="4" fillId="0" borderId="32" xfId="7" applyNumberFormat="1" applyFont="1" applyBorder="1" applyAlignment="1">
      <alignment horizontal="right" vertical="top" wrapText="1"/>
    </xf>
    <xf numFmtId="3" fontId="3" fillId="0" borderId="26" xfId="0" applyNumberFormat="1" applyFont="1" applyBorder="1" applyAlignment="1">
      <alignment horizontal="right" vertical="top" wrapText="1"/>
    </xf>
    <xf numFmtId="0" fontId="4" fillId="0" borderId="50" xfId="7" applyFont="1" applyBorder="1" applyAlignment="1">
      <alignment horizontal="center" vertical="top" wrapText="1"/>
    </xf>
    <xf numFmtId="190" fontId="4" fillId="0" borderId="50" xfId="7" applyNumberFormat="1" applyFont="1" applyBorder="1" applyAlignment="1">
      <alignment horizontal="right" vertical="top" wrapText="1"/>
    </xf>
    <xf numFmtId="0" fontId="4" fillId="0" borderId="50" xfId="7" applyFont="1" applyBorder="1" applyAlignment="1">
      <alignment vertical="top" wrapText="1"/>
    </xf>
    <xf numFmtId="0" fontId="3" fillId="0" borderId="51" xfId="0" applyFont="1" applyBorder="1" applyAlignment="1">
      <alignment vertical="top"/>
    </xf>
    <xf numFmtId="0" fontId="3" fillId="0" borderId="52" xfId="0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0" fontId="3" fillId="0" borderId="39" xfId="0" applyFont="1" applyBorder="1" applyAlignment="1">
      <alignment vertical="top"/>
    </xf>
    <xf numFmtId="0" fontId="3" fillId="5" borderId="3" xfId="0" applyFont="1" applyFill="1" applyBorder="1" applyAlignment="1">
      <alignment horizontal="center" vertical="top"/>
    </xf>
    <xf numFmtId="0" fontId="3" fillId="0" borderId="51" xfId="0" applyFont="1" applyBorder="1" applyAlignment="1">
      <alignment vertical="top" wrapText="1"/>
    </xf>
    <xf numFmtId="0" fontId="3" fillId="0" borderId="53" xfId="0" applyFont="1" applyBorder="1" applyAlignment="1">
      <alignment vertical="top"/>
    </xf>
    <xf numFmtId="0" fontId="3" fillId="0" borderId="0" xfId="7" applyFont="1" applyAlignment="1">
      <alignment vertical="top"/>
    </xf>
    <xf numFmtId="190" fontId="3" fillId="0" borderId="25" xfId="1" applyNumberFormat="1" applyFont="1" applyBorder="1" applyAlignment="1">
      <alignment horizontal="right" vertical="top"/>
    </xf>
    <xf numFmtId="3" fontId="0" fillId="0" borderId="0" xfId="0" applyNumberFormat="1" applyAlignment="1">
      <alignment vertical="top"/>
    </xf>
    <xf numFmtId="190" fontId="0" fillId="0" borderId="0" xfId="0" applyNumberFormat="1" applyAlignment="1">
      <alignment vertical="top"/>
    </xf>
    <xf numFmtId="0" fontId="3" fillId="0" borderId="3" xfId="0" applyFont="1" applyBorder="1" applyAlignment="1">
      <alignment horizontal="right" vertical="top" wrapText="1"/>
    </xf>
    <xf numFmtId="190" fontId="3" fillId="0" borderId="26" xfId="0" applyNumberFormat="1" applyFont="1" applyBorder="1" applyAlignment="1">
      <alignment horizontal="left" vertical="top" wrapText="1"/>
    </xf>
    <xf numFmtId="0" fontId="4" fillId="0" borderId="43" xfId="7" applyFont="1" applyBorder="1" applyAlignment="1">
      <alignment horizontal="right" vertical="top"/>
    </xf>
    <xf numFmtId="188" fontId="0" fillId="0" borderId="0" xfId="0" applyNumberFormat="1" applyAlignment="1">
      <alignment vertical="top"/>
    </xf>
    <xf numFmtId="0" fontId="4" fillId="0" borderId="46" xfId="7" applyFont="1" applyBorder="1" applyAlignment="1">
      <alignment horizontal="right" vertical="top"/>
    </xf>
    <xf numFmtId="0" fontId="4" fillId="0" borderId="50" xfId="7" applyFont="1" applyBorder="1" applyAlignment="1">
      <alignment horizontal="left" vertical="top"/>
    </xf>
    <xf numFmtId="0" fontId="43" fillId="0" borderId="0" xfId="0" applyFont="1" applyAlignment="1">
      <alignment vertical="top"/>
    </xf>
    <xf numFmtId="0" fontId="4" fillId="0" borderId="0" xfId="7" applyFont="1" applyAlignment="1">
      <alignment vertical="top"/>
    </xf>
    <xf numFmtId="3" fontId="44" fillId="0" borderId="3" xfId="0" applyNumberFormat="1" applyFont="1" applyBorder="1" applyAlignment="1">
      <alignment vertical="top"/>
    </xf>
    <xf numFmtId="0" fontId="3" fillId="0" borderId="54" xfId="0" applyFont="1" applyBorder="1" applyAlignment="1">
      <alignment vertical="top"/>
    </xf>
    <xf numFmtId="0" fontId="3" fillId="5" borderId="25" xfId="0" applyFont="1" applyFill="1" applyBorder="1" applyAlignment="1">
      <alignment vertical="top"/>
    </xf>
    <xf numFmtId="0" fontId="3" fillId="0" borderId="25" xfId="0" applyFont="1" applyBorder="1" applyAlignment="1">
      <alignment horizontal="right" vertical="top"/>
    </xf>
    <xf numFmtId="0" fontId="3" fillId="0" borderId="24" xfId="0" applyFont="1" applyBorder="1" applyAlignment="1">
      <alignment vertical="top"/>
    </xf>
    <xf numFmtId="190" fontId="3" fillId="5" borderId="25" xfId="1" applyNumberFormat="1" applyFont="1" applyFill="1" applyBorder="1" applyAlignment="1">
      <alignment vertical="top"/>
    </xf>
    <xf numFmtId="3" fontId="4" fillId="0" borderId="37" xfId="6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 vertical="top"/>
    </xf>
    <xf numFmtId="0" fontId="3" fillId="0" borderId="51" xfId="0" applyFont="1" applyBorder="1" applyAlignment="1">
      <alignment horizontal="left" vertical="top" wrapText="1"/>
    </xf>
    <xf numFmtId="190" fontId="3" fillId="0" borderId="12" xfId="1" applyNumberFormat="1" applyFont="1" applyBorder="1" applyAlignment="1">
      <alignment horizontal="right" vertical="top"/>
    </xf>
    <xf numFmtId="190" fontId="5" fillId="0" borderId="15" xfId="1" applyNumberFormat="1" applyFont="1" applyBorder="1" applyAlignment="1">
      <alignment vertical="top" wrapText="1"/>
    </xf>
    <xf numFmtId="190" fontId="5" fillId="0" borderId="19" xfId="1" applyNumberFormat="1" applyFont="1" applyBorder="1" applyAlignment="1">
      <alignment vertical="top" wrapText="1"/>
    </xf>
    <xf numFmtId="0" fontId="3" fillId="0" borderId="25" xfId="7" applyFont="1" applyBorder="1" applyAlignment="1">
      <alignment vertical="top" wrapText="1"/>
    </xf>
    <xf numFmtId="190" fontId="5" fillId="0" borderId="26" xfId="1" applyNumberFormat="1" applyFont="1" applyBorder="1" applyAlignment="1">
      <alignment horizontal="right" vertical="top" wrapText="1"/>
    </xf>
    <xf numFmtId="190" fontId="5" fillId="0" borderId="25" xfId="1" applyNumberFormat="1" applyFont="1" applyBorder="1" applyAlignment="1">
      <alignment horizontal="right" vertical="top" wrapText="1"/>
    </xf>
    <xf numFmtId="190" fontId="4" fillId="0" borderId="50" xfId="7" applyNumberFormat="1" applyFont="1" applyBorder="1" applyAlignment="1">
      <alignment horizontal="right" vertical="top"/>
    </xf>
    <xf numFmtId="0" fontId="4" fillId="0" borderId="50" xfId="7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3" fontId="4" fillId="0" borderId="48" xfId="0" applyNumberFormat="1" applyFont="1" applyBorder="1" applyAlignment="1">
      <alignment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3" fillId="0" borderId="26" xfId="0" applyFont="1" applyBorder="1" applyAlignment="1">
      <alignment horizontal="right" vertical="top" wrapText="1"/>
    </xf>
    <xf numFmtId="190" fontId="44" fillId="0" borderId="26" xfId="1" applyNumberFormat="1" applyFont="1" applyBorder="1" applyAlignment="1">
      <alignment vertical="top"/>
    </xf>
    <xf numFmtId="0" fontId="3" fillId="0" borderId="55" xfId="0" applyFont="1" applyBorder="1" applyAlignment="1">
      <alignment horizontal="left" vertical="top" wrapText="1"/>
    </xf>
    <xf numFmtId="3" fontId="3" fillId="0" borderId="12" xfId="0" applyNumberFormat="1" applyFont="1" applyBorder="1" applyAlignment="1">
      <alignment horizontal="right" vertical="top"/>
    </xf>
    <xf numFmtId="190" fontId="3" fillId="5" borderId="12" xfId="1" applyNumberFormat="1" applyFont="1" applyFill="1" applyBorder="1" applyAlignment="1">
      <alignment horizontal="right" vertical="top"/>
    </xf>
    <xf numFmtId="0" fontId="4" fillId="0" borderId="40" xfId="0" applyFont="1" applyBorder="1" applyAlignment="1">
      <alignment horizontal="left" vertical="top" wrapText="1"/>
    </xf>
    <xf numFmtId="3" fontId="4" fillId="0" borderId="40" xfId="0" applyNumberFormat="1" applyFont="1" applyBorder="1" applyAlignment="1">
      <alignment horizontal="right" vertical="top" wrapText="1"/>
    </xf>
    <xf numFmtId="0" fontId="3" fillId="5" borderId="40" xfId="0" applyFont="1" applyFill="1" applyBorder="1" applyAlignment="1">
      <alignment vertical="top" wrapText="1"/>
    </xf>
    <xf numFmtId="0" fontId="4" fillId="0" borderId="16" xfId="7" applyFont="1" applyBorder="1" applyAlignment="1">
      <alignment vertical="top" wrapText="1"/>
    </xf>
    <xf numFmtId="190" fontId="4" fillId="0" borderId="16" xfId="7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left" vertical="top" wrapText="1"/>
    </xf>
    <xf numFmtId="0" fontId="4" fillId="4" borderId="9" xfId="6" applyFont="1" applyFill="1" applyBorder="1" applyAlignment="1">
      <alignment horizontal="center" vertical="top" wrapText="1"/>
    </xf>
    <xf numFmtId="0" fontId="3" fillId="0" borderId="56" xfId="0" applyFont="1" applyBorder="1" applyAlignment="1">
      <alignment vertical="top"/>
    </xf>
    <xf numFmtId="0" fontId="3" fillId="0" borderId="19" xfId="0" applyFont="1" applyBorder="1" applyAlignment="1">
      <alignment horizontal="center" vertical="top"/>
    </xf>
    <xf numFmtId="3" fontId="3" fillId="0" borderId="19" xfId="0" applyNumberFormat="1" applyFont="1" applyBorder="1" applyAlignment="1">
      <alignment vertical="top"/>
    </xf>
    <xf numFmtId="0" fontId="3" fillId="5" borderId="19" xfId="0" applyFont="1" applyFill="1" applyBorder="1" applyAlignment="1">
      <alignment horizontal="center" vertical="top"/>
    </xf>
    <xf numFmtId="190" fontId="5" fillId="0" borderId="3" xfId="1" applyNumberFormat="1" applyFont="1" applyBorder="1" applyAlignment="1">
      <alignment horizontal="left" vertical="top" wrapText="1"/>
    </xf>
    <xf numFmtId="0" fontId="4" fillId="0" borderId="40" xfId="7" applyFont="1" applyBorder="1" applyAlignment="1">
      <alignment vertical="top"/>
    </xf>
    <xf numFmtId="49" fontId="3" fillId="0" borderId="25" xfId="0" applyNumberFormat="1" applyFont="1" applyBorder="1" applyAlignment="1">
      <alignment horizontal="left" vertical="top" wrapText="1"/>
    </xf>
    <xf numFmtId="0" fontId="4" fillId="0" borderId="57" xfId="0" applyFont="1" applyFill="1" applyBorder="1" applyAlignment="1">
      <alignment horizontal="center" vertical="top"/>
    </xf>
    <xf numFmtId="188" fontId="4" fillId="0" borderId="57" xfId="0" applyNumberFormat="1" applyFont="1" applyFill="1" applyBorder="1" applyAlignment="1">
      <alignment horizontal="right" vertical="top"/>
    </xf>
    <xf numFmtId="0" fontId="45" fillId="0" borderId="34" xfId="0" applyFont="1" applyBorder="1" applyAlignment="1">
      <alignment vertical="top" wrapText="1"/>
    </xf>
    <xf numFmtId="0" fontId="45" fillId="0" borderId="34" xfId="0" applyFont="1" applyBorder="1" applyAlignment="1">
      <alignment horizontal="center" vertical="top"/>
    </xf>
    <xf numFmtId="188" fontId="45" fillId="0" borderId="42" xfId="0" applyNumberFormat="1" applyFont="1" applyBorder="1" applyAlignment="1">
      <alignment vertical="top"/>
    </xf>
    <xf numFmtId="0" fontId="45" fillId="0" borderId="42" xfId="0" applyFont="1" applyBorder="1" applyAlignment="1">
      <alignment horizontal="left" vertical="top"/>
    </xf>
    <xf numFmtId="0" fontId="45" fillId="5" borderId="42" xfId="0" applyFont="1" applyFill="1" applyBorder="1" applyAlignment="1">
      <alignment vertical="top"/>
    </xf>
    <xf numFmtId="0" fontId="45" fillId="0" borderId="40" xfId="0" applyFont="1" applyFill="1" applyBorder="1" applyAlignment="1">
      <alignment vertical="top" wrapText="1"/>
    </xf>
    <xf numFmtId="0" fontId="45" fillId="0" borderId="40" xfId="0" applyFont="1" applyBorder="1" applyAlignment="1">
      <alignment horizontal="center" vertical="top"/>
    </xf>
    <xf numFmtId="188" fontId="45" fillId="0" borderId="44" xfId="0" applyNumberFormat="1" applyFont="1" applyBorder="1" applyAlignment="1">
      <alignment horizontal="right" vertical="top"/>
    </xf>
    <xf numFmtId="0" fontId="45" fillId="0" borderId="44" xfId="0" applyFont="1" applyBorder="1" applyAlignment="1">
      <alignment horizontal="left" vertical="top"/>
    </xf>
    <xf numFmtId="0" fontId="45" fillId="5" borderId="44" xfId="0" applyFont="1" applyFill="1" applyBorder="1" applyAlignment="1">
      <alignment vertical="top"/>
    </xf>
    <xf numFmtId="0" fontId="44" fillId="0" borderId="1" xfId="0" applyFont="1" applyFill="1" applyBorder="1" applyAlignment="1">
      <alignment horizontal="left" vertical="top" wrapText="1"/>
    </xf>
    <xf numFmtId="188" fontId="44" fillId="0" borderId="23" xfId="0" applyNumberFormat="1" applyFont="1" applyBorder="1" applyAlignment="1">
      <alignment horizontal="left" vertical="top"/>
    </xf>
    <xf numFmtId="0" fontId="44" fillId="0" borderId="23" xfId="0" applyFont="1" applyBorder="1" applyAlignment="1">
      <alignment horizontal="left" vertical="top"/>
    </xf>
    <xf numFmtId="0" fontId="44" fillId="5" borderId="23" xfId="0" applyFont="1" applyFill="1" applyBorder="1" applyAlignment="1">
      <alignment horizontal="left" vertical="top"/>
    </xf>
    <xf numFmtId="0" fontId="44" fillId="0" borderId="89" xfId="0" applyFont="1" applyFill="1" applyBorder="1" applyAlignment="1">
      <alignment horizontal="left" vertical="top" wrapText="1"/>
    </xf>
    <xf numFmtId="0" fontId="44" fillId="5" borderId="26" xfId="0" applyFont="1" applyFill="1" applyBorder="1" applyAlignment="1">
      <alignment vertical="top"/>
    </xf>
    <xf numFmtId="0" fontId="44" fillId="0" borderId="1" xfId="0" applyFont="1" applyBorder="1" applyAlignment="1">
      <alignment horizontal="center" vertical="top"/>
    </xf>
    <xf numFmtId="0" fontId="3" fillId="0" borderId="50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188" fontId="3" fillId="0" borderId="4" xfId="4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88" fontId="3" fillId="0" borderId="10" xfId="4" applyNumberFormat="1" applyFont="1" applyBorder="1" applyAlignment="1">
      <alignment vertical="top" wrapText="1"/>
    </xf>
    <xf numFmtId="0" fontId="4" fillId="0" borderId="50" xfId="0" applyFont="1" applyBorder="1" applyAlignment="1">
      <alignment vertical="top" wrapText="1"/>
    </xf>
    <xf numFmtId="0" fontId="3" fillId="0" borderId="38" xfId="0" applyFont="1" applyBorder="1" applyAlignment="1">
      <alignment horizontal="right" vertical="top"/>
    </xf>
    <xf numFmtId="0" fontId="45" fillId="0" borderId="45" xfId="0" applyFont="1" applyBorder="1" applyAlignment="1">
      <alignment vertical="top" wrapText="1"/>
    </xf>
    <xf numFmtId="0" fontId="45" fillId="0" borderId="43" xfId="0" applyFont="1" applyFill="1" applyBorder="1" applyAlignment="1">
      <alignment vertical="top" wrapText="1"/>
    </xf>
    <xf numFmtId="0" fontId="44" fillId="0" borderId="6" xfId="0" applyFont="1" applyFill="1" applyBorder="1" applyAlignment="1">
      <alignment horizontal="left" vertical="top" wrapText="1"/>
    </xf>
    <xf numFmtId="0" fontId="44" fillId="0" borderId="24" xfId="0" applyFont="1" applyFill="1" applyBorder="1" applyAlignment="1">
      <alignment horizontal="left" vertical="top" wrapText="1"/>
    </xf>
    <xf numFmtId="0" fontId="4" fillId="0" borderId="4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90" fontId="3" fillId="0" borderId="12" xfId="1" applyNumberFormat="1" applyFont="1" applyBorder="1" applyAlignment="1">
      <alignment horizontal="right" vertical="top" wrapText="1"/>
    </xf>
    <xf numFmtId="0" fontId="18" fillId="0" borderId="2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9" fillId="0" borderId="57" xfId="6" applyFont="1" applyBorder="1" applyAlignment="1">
      <alignment horizontal="left" vertical="top"/>
    </xf>
    <xf numFmtId="0" fontId="3" fillId="0" borderId="40" xfId="6" applyFont="1" applyBorder="1" applyAlignment="1">
      <alignment horizontal="center" vertical="top" wrapText="1"/>
    </xf>
    <xf numFmtId="188" fontId="4" fillId="0" borderId="40" xfId="2" applyNumberFormat="1" applyFont="1" applyBorder="1" applyAlignment="1">
      <alignment horizontal="right" vertical="top" wrapText="1"/>
    </xf>
    <xf numFmtId="0" fontId="18" fillId="0" borderId="40" xfId="6" applyFont="1" applyBorder="1" applyAlignment="1">
      <alignment vertical="top" wrapText="1"/>
    </xf>
    <xf numFmtId="0" fontId="49" fillId="0" borderId="0" xfId="0" applyFont="1" applyAlignment="1">
      <alignment vertical="top"/>
    </xf>
    <xf numFmtId="0" fontId="50" fillId="0" borderId="43" xfId="7" applyFont="1" applyBorder="1" applyAlignment="1">
      <alignment horizontal="right" vertical="top"/>
    </xf>
    <xf numFmtId="0" fontId="50" fillId="0" borderId="0" xfId="7" applyFont="1" applyAlignment="1">
      <alignment vertical="top"/>
    </xf>
    <xf numFmtId="0" fontId="3" fillId="0" borderId="0" xfId="6" applyFont="1" applyAlignment="1">
      <alignment vertical="top"/>
    </xf>
    <xf numFmtId="0" fontId="3" fillId="4" borderId="9" xfId="6" applyFont="1" applyFill="1" applyBorder="1" applyAlignment="1">
      <alignment vertical="top"/>
    </xf>
    <xf numFmtId="188" fontId="19" fillId="0" borderId="58" xfId="2" applyNumberFormat="1" applyFont="1" applyBorder="1" applyAlignment="1">
      <alignment horizontal="right" vertical="top" wrapText="1"/>
    </xf>
    <xf numFmtId="0" fontId="19" fillId="0" borderId="58" xfId="6" applyFont="1" applyBorder="1" applyAlignment="1">
      <alignment vertical="top" wrapText="1"/>
    </xf>
    <xf numFmtId="0" fontId="3" fillId="0" borderId="59" xfId="6" applyFont="1" applyBorder="1" applyAlignment="1">
      <alignment horizontal="right" vertical="top"/>
    </xf>
    <xf numFmtId="0" fontId="3" fillId="0" borderId="39" xfId="6" applyFont="1" applyBorder="1" applyAlignment="1">
      <alignment horizontal="right" vertical="top"/>
    </xf>
    <xf numFmtId="0" fontId="3" fillId="0" borderId="24" xfId="6" applyFont="1" applyBorder="1" applyAlignment="1">
      <alignment horizontal="right" vertical="top"/>
    </xf>
    <xf numFmtId="0" fontId="24" fillId="0" borderId="0" xfId="0" applyFont="1" applyAlignment="1">
      <alignment vertical="top"/>
    </xf>
    <xf numFmtId="0" fontId="3" fillId="0" borderId="20" xfId="6" applyFont="1" applyBorder="1" applyAlignment="1">
      <alignment horizontal="right" vertical="top"/>
    </xf>
    <xf numFmtId="0" fontId="3" fillId="0" borderId="7" xfId="6" applyFont="1" applyBorder="1" applyAlignment="1">
      <alignment horizontal="right" vertical="top"/>
    </xf>
    <xf numFmtId="0" fontId="3" fillId="0" borderId="2" xfId="6" applyFont="1" applyBorder="1" applyAlignment="1">
      <alignment horizontal="left" vertical="top"/>
    </xf>
    <xf numFmtId="0" fontId="3" fillId="0" borderId="6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4" fillId="0" borderId="38" xfId="0" applyFont="1" applyBorder="1" applyAlignment="1">
      <alignment horizontal="right" vertical="top"/>
    </xf>
    <xf numFmtId="0" fontId="4" fillId="0" borderId="15" xfId="0" applyFont="1" applyBorder="1" applyAlignment="1">
      <alignment horizontal="left" vertical="top"/>
    </xf>
    <xf numFmtId="0" fontId="3" fillId="0" borderId="20" xfId="0" applyFont="1" applyBorder="1" applyAlignment="1">
      <alignment horizontal="right" vertical="top"/>
    </xf>
    <xf numFmtId="0" fontId="26" fillId="0" borderId="0" xfId="0" applyFont="1" applyFill="1" applyAlignment="1">
      <alignment vertical="top"/>
    </xf>
    <xf numFmtId="0" fontId="3" fillId="0" borderId="45" xfId="6" applyFont="1" applyBorder="1" applyAlignment="1">
      <alignment horizontal="right" vertical="top"/>
    </xf>
    <xf numFmtId="0" fontId="3" fillId="0" borderId="6" xfId="6" applyFont="1" applyBorder="1" applyAlignment="1">
      <alignment vertical="top"/>
    </xf>
    <xf numFmtId="0" fontId="3" fillId="0" borderId="24" xfId="6" applyFont="1" applyBorder="1" applyAlignment="1">
      <alignment vertical="top"/>
    </xf>
    <xf numFmtId="0" fontId="3" fillId="0" borderId="7" xfId="6" applyFont="1" applyBorder="1" applyAlignment="1">
      <alignment vertical="top"/>
    </xf>
    <xf numFmtId="0" fontId="18" fillId="0" borderId="10" xfId="6" applyFont="1" applyBorder="1" applyAlignment="1">
      <alignment vertical="top" wrapText="1"/>
    </xf>
    <xf numFmtId="3" fontId="1" fillId="0" borderId="0" xfId="6" applyNumberFormat="1" applyAlignment="1">
      <alignment vertical="top"/>
    </xf>
    <xf numFmtId="0" fontId="3" fillId="0" borderId="60" xfId="6" applyFont="1" applyBorder="1" applyAlignment="1">
      <alignment horizontal="right" vertical="top"/>
    </xf>
    <xf numFmtId="0" fontId="18" fillId="0" borderId="36" xfId="6" applyFont="1" applyBorder="1" applyAlignment="1">
      <alignment vertical="top" wrapText="1"/>
    </xf>
    <xf numFmtId="0" fontId="51" fillId="0" borderId="0" xfId="0" applyFont="1" applyAlignment="1">
      <alignment vertical="top"/>
    </xf>
    <xf numFmtId="0" fontId="46" fillId="0" borderId="0" xfId="7" applyFont="1" applyAlignment="1">
      <alignment vertical="top"/>
    </xf>
    <xf numFmtId="0" fontId="52" fillId="0" borderId="0" xfId="0" applyFont="1" applyAlignment="1">
      <alignment vertical="top"/>
    </xf>
    <xf numFmtId="0" fontId="3" fillId="0" borderId="41" xfId="0" applyFont="1" applyBorder="1" applyAlignment="1">
      <alignment vertical="top"/>
    </xf>
    <xf numFmtId="0" fontId="50" fillId="0" borderId="21" xfId="7" applyFont="1" applyBorder="1" applyAlignment="1">
      <alignment vertical="top"/>
    </xf>
    <xf numFmtId="0" fontId="42" fillId="0" borderId="0" xfId="0" applyFont="1" applyAlignment="1">
      <alignment vertical="top"/>
    </xf>
    <xf numFmtId="0" fontId="53" fillId="0" borderId="0" xfId="0" applyFont="1" applyAlignment="1">
      <alignment vertical="top"/>
    </xf>
    <xf numFmtId="0" fontId="4" fillId="0" borderId="14" xfId="7" applyFont="1" applyBorder="1" applyAlignment="1">
      <alignment horizontal="right" vertical="top"/>
    </xf>
    <xf numFmtId="0" fontId="3" fillId="0" borderId="39" xfId="7" applyFont="1" applyBorder="1" applyAlignment="1">
      <alignment horizontal="right" vertical="top"/>
    </xf>
    <xf numFmtId="0" fontId="3" fillId="0" borderId="7" xfId="7" applyFont="1" applyBorder="1" applyAlignment="1">
      <alignment horizontal="right" vertical="top"/>
    </xf>
    <xf numFmtId="0" fontId="3" fillId="0" borderId="24" xfId="7" applyFont="1" applyBorder="1" applyAlignment="1">
      <alignment horizontal="right" vertical="top"/>
    </xf>
    <xf numFmtId="0" fontId="54" fillId="0" borderId="0" xfId="0" applyFont="1" applyAlignment="1">
      <alignment vertical="top"/>
    </xf>
    <xf numFmtId="0" fontId="3" fillId="0" borderId="43" xfId="7" applyFont="1" applyBorder="1" applyAlignment="1">
      <alignment horizontal="right" vertical="top"/>
    </xf>
    <xf numFmtId="0" fontId="4" fillId="0" borderId="61" xfId="0" applyFont="1" applyFill="1" applyBorder="1" applyAlignment="1">
      <alignment vertical="top"/>
    </xf>
    <xf numFmtId="0" fontId="4" fillId="0" borderId="57" xfId="0" applyFont="1" applyFill="1" applyBorder="1" applyAlignment="1">
      <alignment horizontal="left" vertical="top"/>
    </xf>
    <xf numFmtId="0" fontId="4" fillId="0" borderId="57" xfId="0" applyFont="1" applyFill="1" applyBorder="1" applyAlignment="1">
      <alignment vertical="top"/>
    </xf>
    <xf numFmtId="0" fontId="48" fillId="0" borderId="0" xfId="0" applyFont="1" applyFill="1" applyAlignment="1">
      <alignment vertical="top"/>
    </xf>
    <xf numFmtId="0" fontId="48" fillId="0" borderId="37" xfId="0" applyFont="1" applyBorder="1" applyAlignment="1">
      <alignment vertical="top"/>
    </xf>
    <xf numFmtId="0" fontId="4" fillId="5" borderId="57" xfId="0" applyFont="1" applyFill="1" applyBorder="1" applyAlignment="1">
      <alignment vertical="top"/>
    </xf>
    <xf numFmtId="0" fontId="48" fillId="0" borderId="0" xfId="0" applyFont="1" applyAlignment="1">
      <alignment horizontal="left" vertical="top"/>
    </xf>
    <xf numFmtId="0" fontId="3" fillId="0" borderId="5" xfId="0" applyFont="1" applyBorder="1" applyAlignment="1">
      <alignment horizontal="right" vertical="top"/>
    </xf>
    <xf numFmtId="0" fontId="0" fillId="0" borderId="0" xfId="0" applyAlignment="1">
      <alignment horizontal="center" vertical="top"/>
    </xf>
    <xf numFmtId="49" fontId="4" fillId="0" borderId="0" xfId="10" applyNumberFormat="1" applyFont="1" applyFill="1" applyAlignment="1">
      <alignment horizontal="centerContinuous" vertical="top"/>
    </xf>
    <xf numFmtId="49" fontId="9" fillId="0" borderId="0" xfId="9" applyNumberFormat="1" applyFont="1" applyFill="1" applyAlignment="1">
      <alignment horizontal="left" vertical="top"/>
    </xf>
    <xf numFmtId="49" fontId="9" fillId="0" borderId="0" xfId="10" applyNumberFormat="1" applyFont="1" applyFill="1" applyAlignment="1">
      <alignment vertical="top"/>
    </xf>
    <xf numFmtId="189" fontId="8" fillId="0" borderId="0" xfId="8" applyNumberFormat="1" applyFont="1" applyFill="1" applyBorder="1" applyAlignment="1" applyProtection="1">
      <alignment horizontal="right" vertical="top"/>
      <protection locked="0"/>
    </xf>
    <xf numFmtId="189" fontId="13" fillId="0" borderId="17" xfId="8" applyNumberFormat="1" applyFont="1" applyFill="1" applyBorder="1" applyAlignment="1" applyProtection="1">
      <alignment vertical="top"/>
      <protection locked="0"/>
    </xf>
    <xf numFmtId="189" fontId="8" fillId="0" borderId="17" xfId="8" applyNumberFormat="1" applyFont="1" applyFill="1" applyBorder="1" applyAlignment="1" applyProtection="1">
      <alignment vertical="top"/>
      <protection locked="0"/>
    </xf>
    <xf numFmtId="43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49" fontId="13" fillId="3" borderId="20" xfId="10" applyNumberFormat="1" applyFont="1" applyFill="1" applyBorder="1" applyAlignment="1" applyProtection="1">
      <alignment horizontal="left" vertical="top"/>
    </xf>
    <xf numFmtId="49" fontId="13" fillId="3" borderId="21" xfId="10" applyNumberFormat="1" applyFont="1" applyFill="1" applyBorder="1" applyAlignment="1">
      <alignment horizontal="centerContinuous" vertical="top"/>
    </xf>
    <xf numFmtId="189" fontId="13" fillId="3" borderId="22" xfId="10" applyNumberFormat="1" applyFont="1" applyFill="1" applyBorder="1" applyAlignment="1">
      <alignment horizontal="right" vertical="top" shrinkToFit="1"/>
    </xf>
    <xf numFmtId="0" fontId="27" fillId="0" borderId="0" xfId="0" applyFont="1" applyAlignment="1">
      <alignment vertical="top"/>
    </xf>
    <xf numFmtId="0" fontId="55" fillId="0" borderId="0" xfId="0" applyFont="1" applyAlignment="1">
      <alignment vertical="top"/>
    </xf>
    <xf numFmtId="188" fontId="4" fillId="0" borderId="58" xfId="2" applyNumberFormat="1" applyFont="1" applyBorder="1" applyAlignment="1">
      <alignment horizontal="right" vertical="top" wrapText="1"/>
    </xf>
    <xf numFmtId="43" fontId="41" fillId="0" borderId="0" xfId="1" applyFont="1" applyAlignment="1">
      <alignment vertical="top"/>
    </xf>
    <xf numFmtId="43" fontId="41" fillId="0" borderId="0" xfId="1" applyNumberFormat="1" applyFont="1" applyAlignment="1">
      <alignment vertical="top"/>
    </xf>
    <xf numFmtId="0" fontId="3" fillId="0" borderId="62" xfId="6" applyFont="1" applyBorder="1" applyAlignment="1">
      <alignment horizontal="right" vertical="top"/>
    </xf>
    <xf numFmtId="0" fontId="4" fillId="0" borderId="20" xfId="7" applyFont="1" applyBorder="1" applyAlignment="1">
      <alignment horizontal="right" vertical="top"/>
    </xf>
    <xf numFmtId="0" fontId="4" fillId="0" borderId="63" xfId="0" applyFont="1" applyFill="1" applyBorder="1" applyAlignment="1">
      <alignment vertical="top"/>
    </xf>
    <xf numFmtId="188" fontId="23" fillId="0" borderId="0" xfId="0" applyNumberFormat="1" applyFont="1" applyAlignment="1">
      <alignment vertical="top"/>
    </xf>
    <xf numFmtId="49" fontId="8" fillId="0" borderId="0" xfId="10" applyNumberFormat="1" applyFont="1" applyAlignment="1">
      <alignment horizontal="left" vertical="top"/>
    </xf>
    <xf numFmtId="0" fontId="19" fillId="0" borderId="64" xfId="6" applyFont="1" applyBorder="1" applyAlignment="1">
      <alignment horizontal="left" vertical="top"/>
    </xf>
    <xf numFmtId="0" fontId="4" fillId="0" borderId="42" xfId="6" applyFont="1" applyBorder="1" applyAlignment="1">
      <alignment vertical="top"/>
    </xf>
    <xf numFmtId="0" fontId="29" fillId="0" borderId="57" xfId="6" applyFont="1" applyBorder="1" applyAlignment="1">
      <alignment horizontal="left" vertical="top"/>
    </xf>
    <xf numFmtId="190" fontId="3" fillId="0" borderId="19" xfId="1" applyNumberFormat="1" applyFont="1" applyBorder="1" applyAlignment="1">
      <alignment horizontal="right" vertical="top"/>
    </xf>
    <xf numFmtId="0" fontId="50" fillId="0" borderId="46" xfId="7" applyFont="1" applyBorder="1" applyAlignment="1">
      <alignment horizontal="right" vertical="top"/>
    </xf>
    <xf numFmtId="0" fontId="56" fillId="0" borderId="34" xfId="0" applyFont="1" applyBorder="1" applyAlignment="1">
      <alignment vertical="top"/>
    </xf>
    <xf numFmtId="0" fontId="56" fillId="0" borderId="40" xfId="0" applyFont="1" applyFill="1" applyBorder="1" applyAlignment="1">
      <alignment vertical="top"/>
    </xf>
    <xf numFmtId="188" fontId="4" fillId="0" borderId="50" xfId="4" applyNumberFormat="1" applyFont="1" applyBorder="1" applyAlignment="1">
      <alignment horizontal="right" vertical="top" wrapText="1"/>
    </xf>
    <xf numFmtId="188" fontId="4" fillId="0" borderId="4" xfId="4" applyNumberFormat="1" applyFont="1" applyBorder="1" applyAlignment="1">
      <alignment horizontal="right" vertical="top"/>
    </xf>
    <xf numFmtId="0" fontId="28" fillId="0" borderId="2" xfId="7" applyFont="1" applyBorder="1" applyAlignment="1">
      <alignment vertical="top"/>
    </xf>
    <xf numFmtId="0" fontId="18" fillId="0" borderId="25" xfId="6" applyFont="1" applyBorder="1" applyAlignment="1">
      <alignment vertical="top"/>
    </xf>
    <xf numFmtId="49" fontId="10" fillId="0" borderId="0" xfId="10" applyNumberFormat="1" applyFont="1" applyBorder="1" applyAlignment="1">
      <alignment horizontal="left" vertical="top"/>
    </xf>
    <xf numFmtId="49" fontId="8" fillId="0" borderId="0" xfId="10" applyNumberFormat="1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3" fillId="0" borderId="31" xfId="0" applyFont="1" applyBorder="1" applyAlignment="1">
      <alignment vertical="top" wrapText="1"/>
    </xf>
    <xf numFmtId="0" fontId="3" fillId="0" borderId="65" xfId="0" applyFont="1" applyBorder="1" applyAlignment="1">
      <alignment vertical="top" wrapText="1"/>
    </xf>
    <xf numFmtId="188" fontId="3" fillId="0" borderId="65" xfId="4" applyNumberFormat="1" applyFont="1" applyBorder="1" applyAlignment="1">
      <alignment horizontal="right" vertical="top" wrapText="1"/>
    </xf>
    <xf numFmtId="190" fontId="3" fillId="0" borderId="30" xfId="1" applyNumberFormat="1" applyFont="1" applyBorder="1" applyAlignment="1">
      <alignment horizontal="right" vertical="top" wrapText="1"/>
    </xf>
    <xf numFmtId="190" fontId="3" fillId="0" borderId="65" xfId="1" applyNumberFormat="1" applyFont="1" applyBorder="1" applyAlignment="1">
      <alignment horizontal="right" vertical="top" wrapText="1"/>
    </xf>
    <xf numFmtId="0" fontId="4" fillId="4" borderId="15" xfId="6" applyFont="1" applyFill="1" applyBorder="1" applyAlignment="1">
      <alignment horizontal="center" vertical="top"/>
    </xf>
    <xf numFmtId="0" fontId="18" fillId="0" borderId="2" xfId="6" applyFont="1" applyBorder="1" applyAlignment="1">
      <alignment vertical="top"/>
    </xf>
    <xf numFmtId="0" fontId="18" fillId="0" borderId="3" xfId="0" applyFont="1" applyBorder="1" applyAlignment="1">
      <alignment vertical="top"/>
    </xf>
    <xf numFmtId="0" fontId="18" fillId="0" borderId="2" xfId="6" applyFont="1" applyFill="1" applyBorder="1" applyAlignment="1">
      <alignment vertical="top"/>
    </xf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top"/>
    </xf>
    <xf numFmtId="0" fontId="18" fillId="0" borderId="25" xfId="7" applyFont="1" applyBorder="1" applyAlignment="1">
      <alignment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66" xfId="6" applyFont="1" applyBorder="1" applyAlignment="1">
      <alignment horizontal="right" vertical="top" wrapText="1"/>
    </xf>
    <xf numFmtId="0" fontId="3" fillId="0" borderId="35" xfId="6" applyFont="1" applyBorder="1" applyAlignment="1">
      <alignment horizontal="right" vertical="top" wrapText="1"/>
    </xf>
    <xf numFmtId="190" fontId="3" fillId="5" borderId="3" xfId="1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190" fontId="3" fillId="5" borderId="2" xfId="1" applyNumberFormat="1" applyFont="1" applyFill="1" applyBorder="1" applyAlignment="1">
      <alignment horizontal="right" vertical="top"/>
    </xf>
    <xf numFmtId="0" fontId="3" fillId="5" borderId="3" xfId="0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right" vertical="top"/>
    </xf>
    <xf numFmtId="0" fontId="3" fillId="0" borderId="19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3" xfId="7" applyFont="1" applyBorder="1" applyAlignment="1">
      <alignment horizontal="right" vertical="top" wrapText="1"/>
    </xf>
    <xf numFmtId="0" fontId="44" fillId="0" borderId="3" xfId="0" applyFont="1" applyBorder="1" applyAlignment="1">
      <alignment horizontal="right" vertical="top" wrapText="1"/>
    </xf>
    <xf numFmtId="0" fontId="44" fillId="0" borderId="2" xfId="0" applyFont="1" applyBorder="1" applyAlignment="1">
      <alignment horizontal="right" vertical="top" wrapText="1"/>
    </xf>
    <xf numFmtId="190" fontId="5" fillId="0" borderId="3" xfId="1" applyNumberFormat="1" applyFont="1" applyBorder="1" applyAlignment="1">
      <alignment horizontal="right" vertical="top" wrapText="1"/>
    </xf>
    <xf numFmtId="190" fontId="44" fillId="0" borderId="26" xfId="1" applyNumberFormat="1" applyFont="1" applyBorder="1" applyAlignment="1">
      <alignment horizontal="right" vertical="top"/>
    </xf>
    <xf numFmtId="0" fontId="44" fillId="0" borderId="26" xfId="0" applyFont="1" applyBorder="1" applyAlignment="1">
      <alignment horizontal="right" vertical="top"/>
    </xf>
    <xf numFmtId="0" fontId="44" fillId="5" borderId="26" xfId="0" applyFont="1" applyFill="1" applyBorder="1" applyAlignment="1">
      <alignment horizontal="right" vertical="top"/>
    </xf>
    <xf numFmtId="0" fontId="25" fillId="0" borderId="9" xfId="6" applyFont="1" applyBorder="1" applyAlignment="1">
      <alignment horizontal="center" vertical="top" wrapText="1"/>
    </xf>
    <xf numFmtId="0" fontId="25" fillId="0" borderId="11" xfId="6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190" fontId="18" fillId="0" borderId="2" xfId="1" applyNumberFormat="1" applyFont="1" applyBorder="1" applyAlignment="1">
      <alignment horizontal="right" vertical="top" wrapText="1"/>
    </xf>
    <xf numFmtId="0" fontId="25" fillId="0" borderId="2" xfId="6" applyFont="1" applyBorder="1" applyAlignment="1">
      <alignment horizontal="center" vertical="top" wrapText="1"/>
    </xf>
    <xf numFmtId="0" fontId="25" fillId="0" borderId="3" xfId="6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/>
    </xf>
    <xf numFmtId="190" fontId="18" fillId="0" borderId="3" xfId="1" applyNumberFormat="1" applyFont="1" applyBorder="1" applyAlignment="1">
      <alignment horizontal="right" vertical="top"/>
    </xf>
    <xf numFmtId="0" fontId="25" fillId="0" borderId="10" xfId="6" applyFont="1" applyBorder="1" applyAlignment="1">
      <alignment horizontal="center" vertical="top" wrapText="1"/>
    </xf>
    <xf numFmtId="0" fontId="25" fillId="0" borderId="12" xfId="6" applyFont="1" applyBorder="1" applyAlignment="1">
      <alignment horizontal="center" vertical="top" wrapText="1"/>
    </xf>
    <xf numFmtId="190" fontId="18" fillId="0" borderId="3" xfId="1" applyNumberFormat="1" applyFont="1" applyBorder="1" applyAlignment="1">
      <alignment vertical="top"/>
    </xf>
    <xf numFmtId="0" fontId="18" fillId="0" borderId="25" xfId="6" applyFont="1" applyBorder="1" applyAlignment="1">
      <alignment horizontal="center" vertical="top" wrapText="1"/>
    </xf>
    <xf numFmtId="0" fontId="18" fillId="0" borderId="25" xfId="6" applyFont="1" applyBorder="1" applyAlignment="1">
      <alignment horizontal="right" vertical="top" wrapText="1"/>
    </xf>
    <xf numFmtId="190" fontId="18" fillId="0" borderId="25" xfId="1" applyNumberFormat="1" applyFont="1" applyBorder="1" applyAlignment="1">
      <alignment horizontal="right" vertical="top" wrapText="1"/>
    </xf>
    <xf numFmtId="0" fontId="18" fillId="0" borderId="2" xfId="0" applyFont="1" applyFill="1" applyBorder="1" applyAlignment="1">
      <alignment horizontal="center" vertical="top" wrapText="1"/>
    </xf>
    <xf numFmtId="190" fontId="18" fillId="0" borderId="2" xfId="1" applyNumberFormat="1" applyFont="1" applyFill="1" applyBorder="1" applyAlignment="1">
      <alignment horizontal="right" vertical="top" wrapText="1"/>
    </xf>
    <xf numFmtId="3" fontId="18" fillId="0" borderId="2" xfId="0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horizontal="center" vertical="top" wrapText="1"/>
    </xf>
    <xf numFmtId="190" fontId="18" fillId="0" borderId="3" xfId="1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vertical="top" wrapText="1"/>
    </xf>
    <xf numFmtId="0" fontId="18" fillId="0" borderId="26" xfId="0" applyFont="1" applyBorder="1" applyAlignment="1">
      <alignment horizontal="center" vertical="top" wrapText="1"/>
    </xf>
    <xf numFmtId="190" fontId="18" fillId="0" borderId="26" xfId="1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horizontal="center" vertical="top" wrapText="1"/>
    </xf>
    <xf numFmtId="190" fontId="18" fillId="0" borderId="10" xfId="1" applyNumberFormat="1" applyFont="1" applyBorder="1" applyAlignment="1">
      <alignment horizontal="right" vertical="top" wrapText="1"/>
    </xf>
    <xf numFmtId="0" fontId="18" fillId="0" borderId="2" xfId="0" applyFont="1" applyBorder="1" applyAlignment="1">
      <alignment horizontal="center" vertical="top"/>
    </xf>
    <xf numFmtId="190" fontId="18" fillId="5" borderId="2" xfId="1" applyNumberFormat="1" applyFont="1" applyFill="1" applyBorder="1" applyAlignment="1">
      <alignment vertical="top"/>
    </xf>
    <xf numFmtId="0" fontId="18" fillId="0" borderId="15" xfId="0" applyFont="1" applyBorder="1" applyAlignment="1">
      <alignment horizontal="center" vertical="top" wrapText="1"/>
    </xf>
    <xf numFmtId="0" fontId="18" fillId="0" borderId="15" xfId="0" applyFont="1" applyBorder="1" applyAlignment="1">
      <alignment vertical="top" wrapText="1"/>
    </xf>
    <xf numFmtId="190" fontId="18" fillId="0" borderId="15" xfId="1" applyNumberFormat="1" applyFont="1" applyBorder="1" applyAlignment="1">
      <alignment horizontal="right" vertical="top" wrapText="1"/>
    </xf>
    <xf numFmtId="3" fontId="18" fillId="0" borderId="3" xfId="0" applyNumberFormat="1" applyFont="1" applyBorder="1" applyAlignment="1">
      <alignment horizontal="right" vertical="top" wrapText="1"/>
    </xf>
    <xf numFmtId="0" fontId="18" fillId="0" borderId="2" xfId="0" applyFont="1" applyBorder="1" applyAlignment="1">
      <alignment horizontal="right" vertical="top" wrapText="1"/>
    </xf>
    <xf numFmtId="0" fontId="18" fillId="0" borderId="2" xfId="7" applyFont="1" applyBorder="1" applyAlignment="1">
      <alignment horizontal="center" vertical="top" wrapText="1"/>
    </xf>
    <xf numFmtId="190" fontId="18" fillId="0" borderId="10" xfId="1" applyNumberFormat="1" applyFont="1" applyBorder="1" applyAlignment="1">
      <alignment vertical="top" wrapText="1"/>
    </xf>
    <xf numFmtId="0" fontId="18" fillId="0" borderId="25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190" fontId="47" fillId="0" borderId="2" xfId="1" applyNumberFormat="1" applyFont="1" applyBorder="1" applyAlignment="1">
      <alignment horizontal="right" vertical="top" wrapText="1"/>
    </xf>
    <xf numFmtId="0" fontId="47" fillId="0" borderId="2" xfId="0" applyFont="1" applyBorder="1" applyAlignment="1">
      <alignment vertical="top" wrapText="1"/>
    </xf>
    <xf numFmtId="190" fontId="18" fillId="0" borderId="2" xfId="1" applyNumberFormat="1" applyFont="1" applyBorder="1" applyAlignment="1">
      <alignment vertical="top" wrapText="1"/>
    </xf>
    <xf numFmtId="0" fontId="18" fillId="0" borderId="25" xfId="7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3" fontId="18" fillId="0" borderId="12" xfId="0" applyNumberFormat="1" applyFont="1" applyBorder="1" applyAlignment="1">
      <alignment horizontal="center" vertical="top" wrapText="1"/>
    </xf>
    <xf numFmtId="3" fontId="18" fillId="0" borderId="12" xfId="0" applyNumberFormat="1" applyFont="1" applyBorder="1" applyAlignment="1">
      <alignment horizontal="right" vertical="top" wrapText="1"/>
    </xf>
    <xf numFmtId="3" fontId="18" fillId="0" borderId="26" xfId="0" applyNumberFormat="1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0" fontId="21" fillId="0" borderId="26" xfId="0" applyFont="1" applyBorder="1" applyAlignment="1">
      <alignment horizontal="left" vertical="top" wrapText="1"/>
    </xf>
    <xf numFmtId="0" fontId="18" fillId="0" borderId="15" xfId="6" applyFont="1" applyFill="1" applyBorder="1" applyAlignment="1">
      <alignment vertical="top" wrapText="1"/>
    </xf>
    <xf numFmtId="0" fontId="18" fillId="0" borderId="15" xfId="6" applyFont="1" applyBorder="1" applyAlignment="1">
      <alignment horizontal="center" vertical="top" wrapText="1"/>
    </xf>
    <xf numFmtId="0" fontId="18" fillId="0" borderId="25" xfId="6" applyFont="1" applyFill="1" applyBorder="1" applyAlignment="1">
      <alignment vertical="top"/>
    </xf>
    <xf numFmtId="0" fontId="18" fillId="0" borderId="15" xfId="6" applyFont="1" applyBorder="1" applyAlignment="1">
      <alignment horizontal="left" vertical="top"/>
    </xf>
    <xf numFmtId="0" fontId="18" fillId="0" borderId="15" xfId="6" applyFont="1" applyBorder="1" applyAlignment="1">
      <alignment vertical="top" wrapText="1"/>
    </xf>
    <xf numFmtId="0" fontId="18" fillId="0" borderId="15" xfId="6" applyFont="1" applyFill="1" applyBorder="1" applyAlignment="1">
      <alignment vertical="top"/>
    </xf>
    <xf numFmtId="0" fontId="18" fillId="0" borderId="26" xfId="6" applyFont="1" applyBorder="1" applyAlignment="1">
      <alignment horizontal="center" vertical="top"/>
    </xf>
    <xf numFmtId="0" fontId="18" fillId="0" borderId="12" xfId="6" applyFont="1" applyBorder="1" applyAlignment="1">
      <alignment vertical="top" wrapText="1"/>
    </xf>
    <xf numFmtId="0" fontId="18" fillId="0" borderId="12" xfId="0" applyFont="1" applyBorder="1" applyAlignment="1">
      <alignment horizontal="center" vertical="top"/>
    </xf>
    <xf numFmtId="190" fontId="18" fillId="0" borderId="12" xfId="1" applyNumberFormat="1" applyFont="1" applyBorder="1" applyAlignment="1">
      <alignment horizontal="right" vertical="top"/>
    </xf>
    <xf numFmtId="0" fontId="18" fillId="0" borderId="12" xfId="0" applyFont="1" applyBorder="1" applyAlignment="1">
      <alignment vertical="top"/>
    </xf>
    <xf numFmtId="190" fontId="18" fillId="0" borderId="12" xfId="1" applyNumberFormat="1" applyFont="1" applyBorder="1" applyAlignment="1">
      <alignment vertical="top"/>
    </xf>
    <xf numFmtId="0" fontId="18" fillId="0" borderId="26" xfId="6" applyFont="1" applyBorder="1" applyAlignment="1">
      <alignment vertical="top" wrapText="1"/>
    </xf>
    <xf numFmtId="0" fontId="25" fillId="0" borderId="15" xfId="6" applyFont="1" applyBorder="1" applyAlignment="1">
      <alignment horizontal="center" vertical="top" wrapText="1"/>
    </xf>
    <xf numFmtId="0" fontId="25" fillId="0" borderId="19" xfId="6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/>
    </xf>
    <xf numFmtId="190" fontId="18" fillId="0" borderId="26" xfId="1" applyNumberFormat="1" applyFont="1" applyBorder="1" applyAlignment="1">
      <alignment horizontal="right" vertical="top"/>
    </xf>
    <xf numFmtId="0" fontId="18" fillId="0" borderId="26" xfId="0" applyFont="1" applyBorder="1" applyAlignment="1">
      <alignment vertical="top"/>
    </xf>
    <xf numFmtId="0" fontId="25" fillId="0" borderId="25" xfId="6" applyFont="1" applyBorder="1" applyAlignment="1">
      <alignment horizontal="center" vertical="top" wrapText="1"/>
    </xf>
    <xf numFmtId="0" fontId="25" fillId="0" borderId="26" xfId="6" applyFont="1" applyBorder="1" applyAlignment="1">
      <alignment horizontal="center" vertical="top" wrapText="1"/>
    </xf>
    <xf numFmtId="190" fontId="18" fillId="0" borderId="26" xfId="1" applyNumberFormat="1" applyFont="1" applyBorder="1" applyAlignment="1">
      <alignment vertical="top"/>
    </xf>
    <xf numFmtId="0" fontId="18" fillId="0" borderId="10" xfId="6" applyFont="1" applyBorder="1" applyAlignment="1">
      <alignment horizontal="right" vertical="top" wrapText="1"/>
    </xf>
    <xf numFmtId="190" fontId="18" fillId="5" borderId="12" xfId="1" applyNumberFormat="1" applyFont="1" applyFill="1" applyBorder="1" applyAlignment="1">
      <alignment vertical="top"/>
    </xf>
    <xf numFmtId="0" fontId="18" fillId="0" borderId="22" xfId="0" applyFont="1" applyBorder="1" applyAlignment="1">
      <alignment horizontal="left" vertical="top"/>
    </xf>
    <xf numFmtId="0" fontId="18" fillId="5" borderId="26" xfId="0" applyFont="1" applyFill="1" applyBorder="1" applyAlignment="1">
      <alignment horizontal="center" vertical="top"/>
    </xf>
    <xf numFmtId="0" fontId="18" fillId="0" borderId="10" xfId="0" applyFont="1" applyBorder="1" applyAlignment="1">
      <alignment vertical="top" wrapText="1"/>
    </xf>
    <xf numFmtId="190" fontId="18" fillId="0" borderId="15" xfId="1" applyNumberFormat="1" applyFont="1" applyBorder="1" applyAlignment="1">
      <alignment vertical="top" wrapText="1"/>
    </xf>
    <xf numFmtId="0" fontId="18" fillId="0" borderId="10" xfId="7" applyFont="1" applyBorder="1" applyAlignment="1">
      <alignment vertical="top" wrapText="1"/>
    </xf>
    <xf numFmtId="0" fontId="18" fillId="0" borderId="15" xfId="7" applyFont="1" applyBorder="1" applyAlignment="1">
      <alignment vertical="top" wrapText="1"/>
    </xf>
    <xf numFmtId="0" fontId="18" fillId="0" borderId="15" xfId="7" applyFont="1" applyBorder="1" applyAlignment="1">
      <alignment horizontal="center" vertical="top" wrapText="1"/>
    </xf>
    <xf numFmtId="3" fontId="18" fillId="0" borderId="26" xfId="0" applyNumberFormat="1" applyFont="1" applyBorder="1" applyAlignment="1">
      <alignment horizontal="right" vertical="top" wrapText="1"/>
    </xf>
    <xf numFmtId="190" fontId="18" fillId="0" borderId="25" xfId="1" applyNumberFormat="1" applyFont="1" applyBorder="1" applyAlignment="1">
      <alignment vertical="top" wrapText="1"/>
    </xf>
    <xf numFmtId="0" fontId="47" fillId="0" borderId="19" xfId="0" applyFont="1" applyBorder="1" applyAlignment="1">
      <alignment horizontal="left" vertical="top"/>
    </xf>
    <xf numFmtId="0" fontId="47" fillId="0" borderId="19" xfId="0" applyFont="1" applyBorder="1" applyAlignment="1">
      <alignment horizontal="center" vertical="top"/>
    </xf>
    <xf numFmtId="190" fontId="47" fillId="0" borderId="19" xfId="1" applyNumberFormat="1" applyFont="1" applyBorder="1" applyAlignment="1">
      <alignment vertical="top"/>
    </xf>
    <xf numFmtId="0" fontId="47" fillId="0" borderId="19" xfId="0" applyFont="1" applyBorder="1" applyAlignment="1">
      <alignment vertical="top"/>
    </xf>
    <xf numFmtId="0" fontId="47" fillId="5" borderId="19" xfId="0" applyFont="1" applyFill="1" applyBorder="1" applyAlignment="1">
      <alignment vertical="top"/>
    </xf>
    <xf numFmtId="0" fontId="47" fillId="5" borderId="22" xfId="0" applyFont="1" applyFill="1" applyBorder="1" applyAlignment="1">
      <alignment vertical="top"/>
    </xf>
    <xf numFmtId="0" fontId="18" fillId="0" borderId="22" xfId="0" applyFont="1" applyBorder="1" applyAlignment="1">
      <alignment horizontal="center" vertical="top" wrapText="1"/>
    </xf>
    <xf numFmtId="0" fontId="18" fillId="0" borderId="22" xfId="0" applyFont="1" applyBorder="1" applyAlignment="1">
      <alignment vertical="top"/>
    </xf>
    <xf numFmtId="0" fontId="25" fillId="0" borderId="32" xfId="6" applyFont="1" applyBorder="1" applyAlignment="1">
      <alignment horizontal="center" vertical="top" wrapText="1"/>
    </xf>
    <xf numFmtId="0" fontId="25" fillId="0" borderId="22" xfId="6" applyFont="1" applyBorder="1" applyAlignment="1">
      <alignment horizontal="center" vertical="top" wrapText="1"/>
    </xf>
    <xf numFmtId="0" fontId="18" fillId="0" borderId="22" xfId="0" applyFont="1" applyBorder="1" applyAlignment="1">
      <alignment horizontal="right" vertical="top" wrapText="1"/>
    </xf>
    <xf numFmtId="3" fontId="18" fillId="0" borderId="22" xfId="0" applyNumberFormat="1" applyFont="1" applyBorder="1" applyAlignment="1">
      <alignment horizontal="center" vertical="top" wrapText="1"/>
    </xf>
    <xf numFmtId="3" fontId="18" fillId="0" borderId="22" xfId="0" applyNumberFormat="1" applyFont="1" applyBorder="1" applyAlignment="1">
      <alignment horizontal="right" vertical="top" wrapText="1"/>
    </xf>
    <xf numFmtId="0" fontId="21" fillId="0" borderId="15" xfId="0" applyFont="1" applyFill="1" applyBorder="1" applyAlignment="1">
      <alignment vertical="top"/>
    </xf>
    <xf numFmtId="190" fontId="18" fillId="0" borderId="19" xfId="1" applyNumberFormat="1" applyFont="1" applyBorder="1" applyAlignment="1">
      <alignment vertical="top" wrapText="1"/>
    </xf>
    <xf numFmtId="0" fontId="21" fillId="0" borderId="1" xfId="6" applyFont="1" applyBorder="1" applyAlignment="1">
      <alignment horizontal="left" vertical="top" wrapText="1"/>
    </xf>
    <xf numFmtId="190" fontId="21" fillId="0" borderId="25" xfId="1" applyNumberFormat="1" applyFont="1" applyBorder="1" applyAlignment="1">
      <alignment horizontal="left" vertical="top" wrapText="1"/>
    </xf>
    <xf numFmtId="0" fontId="18" fillId="0" borderId="23" xfId="6" applyFont="1" applyBorder="1" applyAlignment="1">
      <alignment vertical="top" wrapText="1"/>
    </xf>
    <xf numFmtId="0" fontId="18" fillId="0" borderId="32" xfId="0" applyFont="1" applyBorder="1" applyAlignment="1">
      <alignment vertical="top"/>
    </xf>
    <xf numFmtId="0" fontId="18" fillId="0" borderId="9" xfId="0" applyFont="1" applyBorder="1" applyAlignment="1">
      <alignment vertical="top" wrapText="1"/>
    </xf>
    <xf numFmtId="0" fontId="21" fillId="0" borderId="10" xfId="6" applyFont="1" applyBorder="1" applyAlignment="1">
      <alignment vertical="top" wrapText="1"/>
    </xf>
    <xf numFmtId="0" fontId="21" fillId="0" borderId="2" xfId="6" applyFont="1" applyBorder="1" applyAlignment="1">
      <alignment vertical="top" wrapText="1"/>
    </xf>
    <xf numFmtId="0" fontId="21" fillId="0" borderId="25" xfId="6" applyFont="1" applyBorder="1" applyAlignment="1">
      <alignment vertical="top" wrapText="1"/>
    </xf>
    <xf numFmtId="0" fontId="25" fillId="0" borderId="20" xfId="0" applyFont="1" applyBorder="1" applyAlignment="1">
      <alignment horizontal="right" vertical="top"/>
    </xf>
    <xf numFmtId="0" fontId="25" fillId="0" borderId="32" xfId="0" applyFont="1" applyBorder="1" applyAlignment="1">
      <alignment vertical="top" wrapText="1"/>
    </xf>
    <xf numFmtId="0" fontId="25" fillId="0" borderId="32" xfId="0" applyFont="1" applyBorder="1" applyAlignment="1">
      <alignment horizontal="center" vertical="top" wrapText="1"/>
    </xf>
    <xf numFmtId="0" fontId="32" fillId="0" borderId="0" xfId="0" applyFont="1" applyAlignment="1">
      <alignment vertical="top"/>
    </xf>
    <xf numFmtId="0" fontId="57" fillId="0" borderId="0" xfId="0" applyFont="1" applyAlignment="1">
      <alignment vertical="top"/>
    </xf>
    <xf numFmtId="0" fontId="18" fillId="0" borderId="0" xfId="6" applyFont="1"/>
    <xf numFmtId="0" fontId="57" fillId="0" borderId="0" xfId="0" applyFont="1"/>
    <xf numFmtId="0" fontId="25" fillId="4" borderId="11" xfId="6" applyFont="1" applyFill="1" applyBorder="1" applyAlignment="1">
      <alignment horizontal="center" vertical="top" wrapText="1"/>
    </xf>
    <xf numFmtId="0" fontId="18" fillId="4" borderId="9" xfId="6" applyFont="1" applyFill="1" applyBorder="1"/>
    <xf numFmtId="0" fontId="25" fillId="4" borderId="9" xfId="6" applyFont="1" applyFill="1" applyBorder="1" applyAlignment="1">
      <alignment horizontal="center" vertical="top" wrapText="1"/>
    </xf>
    <xf numFmtId="0" fontId="25" fillId="4" borderId="19" xfId="6" applyFont="1" applyFill="1" applyBorder="1" applyAlignment="1">
      <alignment horizontal="center" vertical="top" wrapText="1"/>
    </xf>
    <xf numFmtId="0" fontId="25" fillId="4" borderId="15" xfId="6" applyFont="1" applyFill="1" applyBorder="1" applyAlignment="1">
      <alignment horizontal="center" vertical="top"/>
    </xf>
    <xf numFmtId="0" fontId="25" fillId="4" borderId="15" xfId="6" applyFont="1" applyFill="1" applyBorder="1" applyAlignment="1">
      <alignment horizontal="center" vertical="top" wrapText="1"/>
    </xf>
    <xf numFmtId="49" fontId="25" fillId="4" borderId="15" xfId="6" applyNumberFormat="1" applyFont="1" applyFill="1" applyBorder="1" applyAlignment="1">
      <alignment horizontal="center" vertical="top" wrapText="1"/>
    </xf>
    <xf numFmtId="0" fontId="25" fillId="4" borderId="19" xfId="6" applyFont="1" applyFill="1" applyBorder="1" applyAlignment="1">
      <alignment horizontal="center"/>
    </xf>
    <xf numFmtId="0" fontId="25" fillId="4" borderId="0" xfId="6" applyFont="1" applyFill="1" applyBorder="1" applyAlignment="1">
      <alignment horizontal="center" vertical="top" wrapText="1"/>
    </xf>
    <xf numFmtId="0" fontId="18" fillId="4" borderId="14" xfId="6" applyFont="1" applyFill="1" applyBorder="1" applyAlignment="1">
      <alignment vertical="center"/>
    </xf>
    <xf numFmtId="49" fontId="25" fillId="4" borderId="0" xfId="6" applyNumberFormat="1" applyFont="1" applyFill="1" applyBorder="1" applyAlignment="1">
      <alignment horizontal="center" vertical="top" wrapText="1"/>
    </xf>
    <xf numFmtId="49" fontId="25" fillId="4" borderId="18" xfId="6" applyNumberFormat="1" applyFont="1" applyFill="1" applyBorder="1" applyAlignment="1">
      <alignment horizontal="center" vertical="top" wrapText="1"/>
    </xf>
    <xf numFmtId="49" fontId="25" fillId="4" borderId="16" xfId="6" applyNumberFormat="1" applyFont="1" applyFill="1" applyBorder="1" applyAlignment="1">
      <alignment horizontal="center" vertical="top" wrapText="1"/>
    </xf>
    <xf numFmtId="49" fontId="25" fillId="4" borderId="17" xfId="6" applyNumberFormat="1" applyFont="1" applyFill="1" applyBorder="1" applyAlignment="1">
      <alignment horizontal="center" vertical="top" wrapText="1"/>
    </xf>
    <xf numFmtId="49" fontId="25" fillId="4" borderId="14" xfId="6" applyNumberFormat="1" applyFont="1" applyFill="1" applyBorder="1" applyAlignment="1">
      <alignment horizontal="center" vertical="top" wrapText="1"/>
    </xf>
    <xf numFmtId="1" fontId="25" fillId="4" borderId="18" xfId="6" applyNumberFormat="1" applyFont="1" applyFill="1" applyBorder="1" applyAlignment="1">
      <alignment horizontal="center" vertical="top" wrapText="1"/>
    </xf>
    <xf numFmtId="0" fontId="18" fillId="4" borderId="16" xfId="6" applyFont="1" applyFill="1" applyBorder="1" applyAlignment="1">
      <alignment vertical="top" wrapText="1"/>
    </xf>
    <xf numFmtId="190" fontId="57" fillId="0" borderId="0" xfId="0" applyNumberFormat="1" applyFont="1"/>
    <xf numFmtId="0" fontId="18" fillId="0" borderId="7" xfId="0" applyFont="1" applyBorder="1" applyAlignment="1">
      <alignment horizontal="right" vertical="top"/>
    </xf>
    <xf numFmtId="0" fontId="25" fillId="0" borderId="9" xfId="6" applyFont="1" applyBorder="1" applyAlignment="1">
      <alignment vertical="top" wrapText="1"/>
    </xf>
    <xf numFmtId="0" fontId="18" fillId="0" borderId="24" xfId="0" applyFont="1" applyBorder="1" applyAlignment="1">
      <alignment horizontal="right" vertical="top"/>
    </xf>
    <xf numFmtId="0" fontId="18" fillId="0" borderId="20" xfId="6" applyFont="1" applyBorder="1" applyAlignment="1">
      <alignment horizontal="right" vertical="top"/>
    </xf>
    <xf numFmtId="0" fontId="25" fillId="0" borderId="32" xfId="6" applyFont="1" applyBorder="1" applyAlignment="1">
      <alignment vertical="top" wrapText="1"/>
    </xf>
    <xf numFmtId="0" fontId="34" fillId="0" borderId="21" xfId="6" applyFont="1" applyBorder="1" applyAlignment="1">
      <alignment vertical="top"/>
    </xf>
    <xf numFmtId="0" fontId="57" fillId="0" borderId="21" xfId="0" applyFont="1" applyBorder="1" applyAlignment="1">
      <alignment vertical="top"/>
    </xf>
    <xf numFmtId="0" fontId="18" fillId="0" borderId="39" xfId="0" applyFont="1" applyBorder="1" applyAlignment="1">
      <alignment vertical="top"/>
    </xf>
    <xf numFmtId="0" fontId="34" fillId="0" borderId="12" xfId="6" applyFont="1" applyBorder="1"/>
    <xf numFmtId="0" fontId="18" fillId="0" borderId="24" xfId="0" applyFont="1" applyBorder="1" applyAlignment="1">
      <alignment vertical="top"/>
    </xf>
    <xf numFmtId="0" fontId="18" fillId="0" borderId="20" xfId="0" applyFont="1" applyBorder="1" applyAlignment="1">
      <alignment vertical="top"/>
    </xf>
    <xf numFmtId="0" fontId="18" fillId="0" borderId="22" xfId="0" applyFont="1" applyBorder="1" applyAlignment="1">
      <alignment horizontal="center" vertical="top"/>
    </xf>
    <xf numFmtId="190" fontId="25" fillId="0" borderId="22" xfId="1" applyNumberFormat="1" applyFont="1" applyBorder="1" applyAlignment="1">
      <alignment vertical="top"/>
    </xf>
    <xf numFmtId="0" fontId="18" fillId="0" borderId="21" xfId="0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7" xfId="0" applyFont="1" applyBorder="1" applyAlignment="1">
      <alignment vertical="top"/>
    </xf>
    <xf numFmtId="0" fontId="25" fillId="0" borderId="32" xfId="6" applyFont="1" applyBorder="1" applyAlignment="1">
      <alignment vertical="top"/>
    </xf>
    <xf numFmtId="0" fontId="18" fillId="0" borderId="32" xfId="6" applyFont="1" applyBorder="1" applyAlignment="1">
      <alignment horizontal="center" vertical="top" wrapText="1"/>
    </xf>
    <xf numFmtId="0" fontId="18" fillId="0" borderId="21" xfId="6" applyFont="1" applyBorder="1" applyAlignment="1">
      <alignment vertical="top"/>
    </xf>
    <xf numFmtId="0" fontId="18" fillId="0" borderId="39" xfId="6" applyFont="1" applyBorder="1" applyAlignment="1">
      <alignment horizontal="right" vertical="top"/>
    </xf>
    <xf numFmtId="0" fontId="47" fillId="0" borderId="10" xfId="6" applyFont="1" applyBorder="1" applyAlignment="1">
      <alignment horizontal="center" vertical="top" wrapText="1"/>
    </xf>
    <xf numFmtId="3" fontId="47" fillId="0" borderId="10" xfId="6" applyNumberFormat="1" applyFont="1" applyBorder="1" applyAlignment="1">
      <alignment horizontal="right" vertical="top" wrapText="1"/>
    </xf>
    <xf numFmtId="0" fontId="18" fillId="0" borderId="24" xfId="6" applyFont="1" applyBorder="1" applyAlignment="1">
      <alignment horizontal="right" vertical="top"/>
    </xf>
    <xf numFmtId="3" fontId="18" fillId="0" borderId="25" xfId="6" applyNumberFormat="1" applyFont="1" applyBorder="1" applyAlignment="1">
      <alignment horizontal="right" vertical="top" wrapText="1"/>
    </xf>
    <xf numFmtId="190" fontId="25" fillId="0" borderId="22" xfId="1" applyNumberFormat="1" applyFont="1" applyBorder="1" applyAlignment="1">
      <alignment horizontal="right" vertical="top"/>
    </xf>
    <xf numFmtId="0" fontId="18" fillId="0" borderId="7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 wrapText="1"/>
    </xf>
    <xf numFmtId="3" fontId="18" fillId="0" borderId="2" xfId="0" applyNumberFormat="1" applyFont="1" applyFill="1" applyBorder="1" applyAlignment="1">
      <alignment horizontal="right" vertical="top" wrapText="1"/>
    </xf>
    <xf numFmtId="0" fontId="18" fillId="0" borderId="20" xfId="0" applyFont="1" applyBorder="1" applyAlignment="1">
      <alignment horizontal="right" vertical="top"/>
    </xf>
    <xf numFmtId="0" fontId="18" fillId="0" borderId="0" xfId="0" applyFont="1" applyFill="1" applyAlignment="1">
      <alignment vertical="top"/>
    </xf>
    <xf numFmtId="188" fontId="18" fillId="0" borderId="2" xfId="4" applyNumberFormat="1" applyFont="1" applyBorder="1" applyAlignment="1">
      <alignment horizontal="right" vertical="top" wrapText="1"/>
    </xf>
    <xf numFmtId="0" fontId="25" fillId="0" borderId="32" xfId="0" applyFont="1" applyBorder="1" applyAlignment="1">
      <alignment horizontal="left" vertical="top" wrapText="1"/>
    </xf>
    <xf numFmtId="0" fontId="25" fillId="0" borderId="22" xfId="0" applyFont="1" applyBorder="1" applyAlignment="1">
      <alignment horizontal="center" vertical="top" wrapText="1"/>
    </xf>
    <xf numFmtId="0" fontId="25" fillId="0" borderId="0" xfId="0" applyFont="1" applyFill="1" applyAlignment="1">
      <alignment vertical="top"/>
    </xf>
    <xf numFmtId="188" fontId="18" fillId="0" borderId="3" xfId="4" applyNumberFormat="1" applyFont="1" applyBorder="1" applyAlignment="1">
      <alignment horizontal="right" vertical="top" wrapText="1"/>
    </xf>
    <xf numFmtId="0" fontId="18" fillId="0" borderId="25" xfId="0" applyFont="1" applyBorder="1" applyAlignment="1">
      <alignment horizontal="left" vertical="top" wrapText="1"/>
    </xf>
    <xf numFmtId="188" fontId="18" fillId="0" borderId="26" xfId="4" applyNumberFormat="1" applyFont="1" applyBorder="1" applyAlignment="1">
      <alignment horizontal="right" vertical="top" wrapText="1"/>
    </xf>
    <xf numFmtId="0" fontId="25" fillId="0" borderId="32" xfId="0" applyFont="1" applyBorder="1" applyAlignment="1">
      <alignment vertical="top"/>
    </xf>
    <xf numFmtId="0" fontId="18" fillId="0" borderId="38" xfId="0" applyFont="1" applyBorder="1" applyAlignment="1">
      <alignment horizontal="right" vertical="top"/>
    </xf>
    <xf numFmtId="188" fontId="18" fillId="0" borderId="15" xfId="4" applyNumberFormat="1" applyFont="1" applyBorder="1" applyAlignment="1">
      <alignment horizontal="right" vertical="top" wrapText="1"/>
    </xf>
    <xf numFmtId="188" fontId="25" fillId="0" borderId="32" xfId="6" applyNumberFormat="1" applyFont="1" applyBorder="1" applyAlignment="1">
      <alignment horizontal="right" vertical="top" wrapText="1"/>
    </xf>
    <xf numFmtId="0" fontId="18" fillId="0" borderId="38" xfId="6" applyFont="1" applyBorder="1" applyAlignment="1">
      <alignment horizontal="right" vertical="top"/>
    </xf>
    <xf numFmtId="188" fontId="18" fillId="0" borderId="15" xfId="2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center" vertical="top"/>
    </xf>
    <xf numFmtId="0" fontId="18" fillId="0" borderId="90" xfId="0" applyFont="1" applyFill="1" applyBorder="1" applyAlignment="1">
      <alignment horizontal="left" vertical="top" wrapText="1"/>
    </xf>
    <xf numFmtId="0" fontId="18" fillId="0" borderId="41" xfId="0" applyFont="1" applyBorder="1" applyAlignment="1">
      <alignment horizontal="center" vertical="top"/>
    </xf>
    <xf numFmtId="49" fontId="18" fillId="0" borderId="27" xfId="0" applyNumberFormat="1" applyFont="1" applyBorder="1" applyAlignment="1">
      <alignment horizontal="left" vertical="top" wrapText="1"/>
    </xf>
    <xf numFmtId="0" fontId="58" fillId="0" borderId="0" xfId="0" applyFont="1" applyAlignment="1">
      <alignment vertical="top"/>
    </xf>
    <xf numFmtId="0" fontId="25" fillId="0" borderId="21" xfId="0" applyFont="1" applyBorder="1" applyAlignment="1">
      <alignment vertical="top"/>
    </xf>
    <xf numFmtId="3" fontId="25" fillId="0" borderId="22" xfId="0" applyNumberFormat="1" applyFont="1" applyBorder="1" applyAlignment="1">
      <alignment horizontal="right" vertical="top" wrapText="1"/>
    </xf>
    <xf numFmtId="0" fontId="59" fillId="0" borderId="21" xfId="7" applyFont="1" applyBorder="1" applyAlignment="1">
      <alignment vertical="top"/>
    </xf>
    <xf numFmtId="0" fontId="58" fillId="0" borderId="21" xfId="0" applyFont="1" applyBorder="1" applyAlignment="1">
      <alignment vertical="top"/>
    </xf>
    <xf numFmtId="49" fontId="18" fillId="0" borderId="32" xfId="0" applyNumberFormat="1" applyFont="1" applyBorder="1" applyAlignment="1">
      <alignment vertical="top" wrapText="1"/>
    </xf>
    <xf numFmtId="0" fontId="25" fillId="0" borderId="14" xfId="7" applyFont="1" applyBorder="1" applyAlignment="1">
      <alignment horizontal="right" vertical="top"/>
    </xf>
    <xf numFmtId="0" fontId="25" fillId="0" borderId="16" xfId="7" applyFont="1" applyBorder="1" applyAlignment="1">
      <alignment vertical="top" wrapText="1"/>
    </xf>
    <xf numFmtId="0" fontId="25" fillId="0" borderId="16" xfId="7" applyFont="1" applyBorder="1" applyAlignment="1">
      <alignment horizontal="center" vertical="top" wrapText="1"/>
    </xf>
    <xf numFmtId="0" fontId="60" fillId="0" borderId="0" xfId="0" applyFont="1" applyAlignment="1">
      <alignment vertical="top"/>
    </xf>
    <xf numFmtId="0" fontId="18" fillId="0" borderId="24" xfId="7" applyFont="1" applyBorder="1" applyAlignment="1">
      <alignment horizontal="right" vertical="top"/>
    </xf>
    <xf numFmtId="0" fontId="18" fillId="0" borderId="25" xfId="7" applyFont="1" applyBorder="1" applyAlignment="1">
      <alignment vertical="top"/>
    </xf>
    <xf numFmtId="0" fontId="18" fillId="0" borderId="22" xfId="6" applyFont="1" applyBorder="1" applyAlignment="1">
      <alignment vertical="top"/>
    </xf>
    <xf numFmtId="0" fontId="25" fillId="0" borderId="20" xfId="7" applyFont="1" applyBorder="1" applyAlignment="1">
      <alignment horizontal="right" vertical="top"/>
    </xf>
    <xf numFmtId="0" fontId="25" fillId="0" borderId="32" xfId="7" applyFont="1" applyBorder="1" applyAlignment="1">
      <alignment horizontal="left" vertical="top"/>
    </xf>
    <xf numFmtId="0" fontId="25" fillId="0" borderId="32" xfId="7" applyFont="1" applyBorder="1" applyAlignment="1">
      <alignment horizontal="center" vertical="top"/>
    </xf>
    <xf numFmtId="190" fontId="25" fillId="0" borderId="32" xfId="7" applyNumberFormat="1" applyFont="1" applyBorder="1" applyAlignment="1">
      <alignment horizontal="right" vertical="top" wrapText="1"/>
    </xf>
    <xf numFmtId="0" fontId="25" fillId="0" borderId="32" xfId="7" applyFont="1" applyBorder="1" applyAlignment="1">
      <alignment vertical="top" wrapText="1"/>
    </xf>
    <xf numFmtId="0" fontId="25" fillId="0" borderId="21" xfId="7" applyFont="1" applyBorder="1" applyAlignment="1">
      <alignment vertical="top"/>
    </xf>
    <xf numFmtId="0" fontId="60" fillId="0" borderId="21" xfId="0" applyFont="1" applyBorder="1" applyAlignment="1">
      <alignment vertical="top"/>
    </xf>
    <xf numFmtId="0" fontId="18" fillId="0" borderId="55" xfId="0" applyFont="1" applyBorder="1" applyAlignment="1">
      <alignment vertical="top" wrapText="1"/>
    </xf>
    <xf numFmtId="3" fontId="18" fillId="0" borderId="12" xfId="0" applyNumberFormat="1" applyFont="1" applyBorder="1" applyAlignment="1">
      <alignment vertical="top"/>
    </xf>
    <xf numFmtId="0" fontId="18" fillId="0" borderId="67" xfId="0" applyFont="1" applyBorder="1" applyAlignment="1">
      <alignment vertical="top"/>
    </xf>
    <xf numFmtId="0" fontId="18" fillId="0" borderId="68" xfId="0" applyFont="1" applyBorder="1" applyAlignment="1">
      <alignment vertical="top" wrapText="1"/>
    </xf>
    <xf numFmtId="3" fontId="18" fillId="0" borderId="26" xfId="0" applyNumberFormat="1" applyFont="1" applyBorder="1" applyAlignment="1">
      <alignment vertical="top"/>
    </xf>
    <xf numFmtId="0" fontId="18" fillId="0" borderId="38" xfId="7" applyFont="1" applyBorder="1" applyAlignment="1">
      <alignment horizontal="right" vertical="top"/>
    </xf>
    <xf numFmtId="0" fontId="18" fillId="0" borderId="15" xfId="7" applyFont="1" applyBorder="1" applyAlignment="1">
      <alignment vertical="top"/>
    </xf>
    <xf numFmtId="0" fontId="25" fillId="0" borderId="32" xfId="7" applyFont="1" applyBorder="1" applyAlignment="1">
      <alignment horizontal="center" vertical="top" wrapText="1"/>
    </xf>
    <xf numFmtId="0" fontId="18" fillId="0" borderId="39" xfId="7" applyFont="1" applyBorder="1" applyAlignment="1">
      <alignment horizontal="right" vertical="top"/>
    </xf>
    <xf numFmtId="0" fontId="25" fillId="0" borderId="32" xfId="7" applyFont="1" applyBorder="1" applyAlignment="1">
      <alignment horizontal="left" vertical="top" wrapText="1"/>
    </xf>
    <xf numFmtId="0" fontId="47" fillId="0" borderId="39" xfId="0" applyFont="1" applyBorder="1" applyAlignment="1">
      <alignment horizontal="right" vertical="top"/>
    </xf>
    <xf numFmtId="192" fontId="18" fillId="0" borderId="41" xfId="0" applyNumberFormat="1" applyFont="1" applyFill="1" applyBorder="1" applyAlignment="1">
      <alignment horizontal="left" vertical="top" shrinkToFit="1"/>
    </xf>
    <xf numFmtId="0" fontId="18" fillId="0" borderId="12" xfId="0" applyFont="1" applyFill="1" applyBorder="1" applyAlignment="1">
      <alignment horizontal="center" vertical="top" wrapText="1"/>
    </xf>
    <xf numFmtId="188" fontId="18" fillId="0" borderId="12" xfId="4" applyNumberFormat="1" applyFont="1" applyFill="1" applyBorder="1" applyAlignment="1">
      <alignment horizontal="right" vertical="top" shrinkToFit="1"/>
    </xf>
    <xf numFmtId="0" fontId="47" fillId="0" borderId="7" xfId="0" applyFont="1" applyBorder="1" applyAlignment="1">
      <alignment horizontal="right" vertical="top"/>
    </xf>
    <xf numFmtId="192" fontId="47" fillId="0" borderId="27" xfId="0" applyNumberFormat="1" applyFont="1" applyFill="1" applyBorder="1" applyAlignment="1">
      <alignment horizontal="left" vertical="top" wrapText="1" shrinkToFit="1"/>
    </xf>
    <xf numFmtId="0" fontId="47" fillId="0" borderId="87" xfId="0" applyFont="1" applyFill="1" applyBorder="1" applyAlignment="1">
      <alignment horizontal="center" vertical="top" wrapText="1"/>
    </xf>
    <xf numFmtId="188" fontId="47" fillId="0" borderId="87" xfId="4" applyNumberFormat="1" applyFont="1" applyFill="1" applyBorder="1" applyAlignment="1">
      <alignment horizontal="right" vertical="top" shrinkToFit="1"/>
    </xf>
    <xf numFmtId="0" fontId="18" fillId="0" borderId="7" xfId="0" applyFont="1" applyFill="1" applyBorder="1" applyAlignment="1">
      <alignment vertical="top"/>
    </xf>
    <xf numFmtId="0" fontId="18" fillId="0" borderId="7" xfId="7" applyFont="1" applyBorder="1" applyAlignment="1">
      <alignment horizontal="right" vertical="top"/>
    </xf>
    <xf numFmtId="3" fontId="25" fillId="0" borderId="22" xfId="0" applyNumberFormat="1" applyFont="1" applyBorder="1" applyAlignment="1">
      <alignment vertical="top" wrapText="1"/>
    </xf>
    <xf numFmtId="0" fontId="18" fillId="0" borderId="39" xfId="0" applyFont="1" applyBorder="1" applyAlignment="1">
      <alignment horizontal="right" vertical="top"/>
    </xf>
    <xf numFmtId="0" fontId="18" fillId="0" borderId="10" xfId="0" applyFont="1" applyBorder="1" applyAlignment="1">
      <alignment horizontal="left" vertical="top" wrapText="1"/>
    </xf>
    <xf numFmtId="49" fontId="18" fillId="0" borderId="25" xfId="0" applyNumberFormat="1" applyFont="1" applyBorder="1" applyAlignment="1">
      <alignment horizontal="left" vertical="top" wrapText="1"/>
    </xf>
    <xf numFmtId="0" fontId="61" fillId="0" borderId="20" xfId="0" applyFont="1" applyBorder="1" applyAlignment="1">
      <alignment vertical="top"/>
    </xf>
    <xf numFmtId="0" fontId="61" fillId="0" borderId="32" xfId="0" applyFont="1" applyBorder="1" applyAlignment="1">
      <alignment vertical="top" wrapText="1"/>
    </xf>
    <xf numFmtId="0" fontId="61" fillId="0" borderId="32" xfId="0" applyFont="1" applyBorder="1" applyAlignment="1">
      <alignment horizontal="center" vertical="top"/>
    </xf>
    <xf numFmtId="188" fontId="61" fillId="0" borderId="22" xfId="0" applyNumberFormat="1" applyFont="1" applyBorder="1" applyAlignment="1">
      <alignment vertical="top"/>
    </xf>
    <xf numFmtId="188" fontId="34" fillId="0" borderId="21" xfId="0" applyNumberFormat="1" applyFont="1" applyBorder="1" applyAlignment="1">
      <alignment vertical="top"/>
    </xf>
    <xf numFmtId="0" fontId="18" fillId="0" borderId="38" xfId="0" applyFont="1" applyBorder="1" applyAlignment="1">
      <alignment vertical="top"/>
    </xf>
    <xf numFmtId="0" fontId="47" fillId="0" borderId="91" xfId="0" applyFont="1" applyFill="1" applyBorder="1" applyAlignment="1">
      <alignment horizontal="left" vertical="top" wrapText="1"/>
    </xf>
    <xf numFmtId="0" fontId="47" fillId="0" borderId="15" xfId="0" applyFont="1" applyBorder="1" applyAlignment="1">
      <alignment horizontal="center" vertical="top"/>
    </xf>
    <xf numFmtId="188" fontId="18" fillId="0" borderId="2" xfId="4" applyNumberFormat="1" applyFont="1" applyBorder="1" applyAlignment="1">
      <alignment vertical="top" wrapText="1"/>
    </xf>
    <xf numFmtId="0" fontId="18" fillId="0" borderId="5" xfId="6" applyFont="1" applyBorder="1"/>
    <xf numFmtId="0" fontId="18" fillId="0" borderId="4" xfId="6" applyFont="1" applyBorder="1" applyAlignment="1">
      <alignment vertical="top" wrapText="1"/>
    </xf>
    <xf numFmtId="0" fontId="25" fillId="0" borderId="4" xfId="6" applyFont="1" applyBorder="1" applyAlignment="1">
      <alignment horizontal="center" vertical="top" wrapText="1"/>
    </xf>
    <xf numFmtId="0" fontId="25" fillId="0" borderId="13" xfId="6" applyFont="1" applyBorder="1" applyAlignment="1">
      <alignment horizontal="center" vertical="top" wrapText="1"/>
    </xf>
    <xf numFmtId="49" fontId="18" fillId="0" borderId="0" xfId="10" applyNumberFormat="1" applyFont="1" applyAlignment="1">
      <alignment horizontal="left" vertical="top" indent="15"/>
    </xf>
    <xf numFmtId="0" fontId="57" fillId="0" borderId="0" xfId="0" applyFont="1" applyAlignment="1">
      <alignment horizontal="center"/>
    </xf>
    <xf numFmtId="0" fontId="57" fillId="0" borderId="15" xfId="0" applyFont="1" applyBorder="1"/>
    <xf numFmtId="0" fontId="31" fillId="0" borderId="32" xfId="6" applyFont="1" applyBorder="1" applyAlignment="1">
      <alignment vertical="top" wrapText="1"/>
    </xf>
    <xf numFmtId="0" fontId="42" fillId="0" borderId="32" xfId="0" applyFont="1" applyBorder="1" applyAlignment="1">
      <alignment vertical="top"/>
    </xf>
    <xf numFmtId="0" fontId="30" fillId="0" borderId="32" xfId="0" applyFont="1" applyBorder="1" applyAlignment="1">
      <alignment vertical="top" wrapText="1"/>
    </xf>
    <xf numFmtId="0" fontId="36" fillId="0" borderId="32" xfId="0" applyFont="1" applyBorder="1" applyAlignment="1">
      <alignment vertical="top"/>
    </xf>
    <xf numFmtId="0" fontId="21" fillId="0" borderId="32" xfId="0" applyFont="1" applyBorder="1" applyAlignment="1">
      <alignment vertical="top"/>
    </xf>
    <xf numFmtId="0" fontId="62" fillId="0" borderId="32" xfId="0" applyFont="1" applyBorder="1" applyAlignment="1">
      <alignment vertical="top"/>
    </xf>
    <xf numFmtId="0" fontId="21" fillId="0" borderId="13" xfId="6" applyFont="1" applyBorder="1" applyAlignment="1">
      <alignment vertical="top" wrapText="1"/>
    </xf>
    <xf numFmtId="0" fontId="21" fillId="0" borderId="32" xfId="6" applyFont="1" applyBorder="1" applyAlignment="1">
      <alignment vertical="top" wrapText="1"/>
    </xf>
    <xf numFmtId="0" fontId="21" fillId="0" borderId="23" xfId="6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1" fillId="0" borderId="15" xfId="6" applyFont="1" applyBorder="1" applyAlignment="1">
      <alignment vertical="top" wrapText="1"/>
    </xf>
    <xf numFmtId="0" fontId="26" fillId="0" borderId="32" xfId="0" applyFont="1" applyBorder="1" applyAlignment="1">
      <alignment vertical="top" wrapText="1"/>
    </xf>
    <xf numFmtId="0" fontId="63" fillId="0" borderId="32" xfId="0" applyFont="1" applyBorder="1" applyAlignment="1">
      <alignment vertical="top"/>
    </xf>
    <xf numFmtId="0" fontId="26" fillId="0" borderId="16" xfId="7" applyFont="1" applyBorder="1" applyAlignment="1">
      <alignment vertical="top" wrapText="1"/>
    </xf>
    <xf numFmtId="0" fontId="21" fillId="0" borderId="22" xfId="6" applyFont="1" applyBorder="1" applyAlignment="1">
      <alignment vertical="top"/>
    </xf>
    <xf numFmtId="0" fontId="64" fillId="0" borderId="32" xfId="0" applyFont="1" applyBorder="1" applyAlignment="1">
      <alignment vertical="top"/>
    </xf>
    <xf numFmtId="0" fontId="21" fillId="0" borderId="10" xfId="6" applyFont="1" applyBorder="1" applyAlignment="1">
      <alignment horizontal="left" vertical="top" wrapText="1"/>
    </xf>
    <xf numFmtId="0" fontId="21" fillId="0" borderId="2" xfId="6" applyFont="1" applyBorder="1" applyAlignment="1">
      <alignment horizontal="left" vertical="top" wrapText="1"/>
    </xf>
    <xf numFmtId="190" fontId="21" fillId="0" borderId="2" xfId="1" applyNumberFormat="1" applyFont="1" applyBorder="1" applyAlignment="1">
      <alignment horizontal="left" vertical="top" wrapText="1"/>
    </xf>
    <xf numFmtId="0" fontId="21" fillId="0" borderId="4" xfId="6" applyFont="1" applyBorder="1" applyAlignment="1">
      <alignment vertical="top" wrapText="1"/>
    </xf>
    <xf numFmtId="188" fontId="25" fillId="0" borderId="22" xfId="2" applyNumberFormat="1" applyFont="1" applyBorder="1" applyAlignment="1">
      <alignment horizontal="right" vertical="top"/>
    </xf>
    <xf numFmtId="0" fontId="18" fillId="0" borderId="22" xfId="6" applyFont="1" applyBorder="1" applyAlignment="1">
      <alignment horizontal="center" vertical="top"/>
    </xf>
    <xf numFmtId="0" fontId="25" fillId="0" borderId="32" xfId="0" applyFont="1" applyBorder="1" applyAlignment="1">
      <alignment horizontal="center" vertical="top"/>
    </xf>
    <xf numFmtId="190" fontId="25" fillId="0" borderId="32" xfId="1" applyNumberFormat="1" applyFont="1" applyBorder="1" applyAlignment="1">
      <alignment horizontal="right" vertical="top"/>
    </xf>
    <xf numFmtId="190" fontId="25" fillId="0" borderId="32" xfId="1" applyNumberFormat="1" applyFont="1" applyBorder="1" applyAlignment="1">
      <alignment horizontal="center" vertical="top"/>
    </xf>
    <xf numFmtId="188" fontId="25" fillId="0" borderId="32" xfId="2" applyNumberFormat="1" applyFont="1" applyBorder="1" applyAlignment="1">
      <alignment horizontal="right" vertical="top"/>
    </xf>
    <xf numFmtId="0" fontId="30" fillId="0" borderId="32" xfId="0" applyFont="1" applyBorder="1" applyAlignment="1">
      <alignment horizontal="left" vertical="top"/>
    </xf>
    <xf numFmtId="0" fontId="25" fillId="0" borderId="4" xfId="0" applyFont="1" applyBorder="1" applyAlignment="1">
      <alignment vertical="top"/>
    </xf>
    <xf numFmtId="190" fontId="25" fillId="0" borderId="32" xfId="7" applyNumberFormat="1" applyFont="1" applyBorder="1" applyAlignment="1">
      <alignment horizontal="right" vertical="top"/>
    </xf>
    <xf numFmtId="190" fontId="25" fillId="0" borderId="16" xfId="7" applyNumberFormat="1" applyFont="1" applyBorder="1" applyAlignment="1">
      <alignment horizontal="right" vertical="top"/>
    </xf>
    <xf numFmtId="188" fontId="25" fillId="0" borderId="32" xfId="4" applyNumberFormat="1" applyFont="1" applyBorder="1" applyAlignment="1">
      <alignment horizontal="right" vertical="top"/>
    </xf>
    <xf numFmtId="0" fontId="30" fillId="0" borderId="20" xfId="0" applyFont="1" applyBorder="1" applyAlignment="1">
      <alignment horizontal="left" vertical="top"/>
    </xf>
    <xf numFmtId="0" fontId="30" fillId="0" borderId="22" xfId="0" applyFont="1" applyBorder="1" applyAlignment="1">
      <alignment horizontal="center" vertical="top"/>
    </xf>
    <xf numFmtId="3" fontId="30" fillId="0" borderId="22" xfId="0" applyNumberFormat="1" applyFont="1" applyBorder="1" applyAlignment="1">
      <alignment vertical="top"/>
    </xf>
    <xf numFmtId="0" fontId="31" fillId="0" borderId="22" xfId="0" applyFont="1" applyBorder="1" applyAlignment="1">
      <alignment vertical="top"/>
    </xf>
    <xf numFmtId="0" fontId="65" fillId="0" borderId="21" xfId="7" applyFont="1" applyBorder="1" applyAlignment="1">
      <alignment vertical="top"/>
    </xf>
    <xf numFmtId="3" fontId="0" fillId="0" borderId="21" xfId="0" applyNumberFormat="1" applyFont="1" applyBorder="1" applyAlignment="1">
      <alignment vertical="top"/>
    </xf>
    <xf numFmtId="0" fontId="42" fillId="0" borderId="21" xfId="0" applyFont="1" applyBorder="1" applyAlignment="1">
      <alignment vertical="top"/>
    </xf>
    <xf numFmtId="0" fontId="31" fillId="0" borderId="20" xfId="0" applyFont="1" applyBorder="1" applyAlignment="1">
      <alignment horizontal="right" vertical="top" wrapText="1"/>
    </xf>
    <xf numFmtId="0" fontId="30" fillId="0" borderId="32" xfId="0" applyFont="1" applyBorder="1" applyAlignment="1">
      <alignment vertical="top"/>
    </xf>
    <xf numFmtId="0" fontId="30" fillId="0" borderId="32" xfId="0" applyFont="1" applyBorder="1" applyAlignment="1">
      <alignment horizontal="center" vertical="top" wrapText="1"/>
    </xf>
    <xf numFmtId="188" fontId="30" fillId="0" borderId="32" xfId="4" applyNumberFormat="1" applyFont="1" applyBorder="1" applyAlignment="1">
      <alignment horizontal="right" vertical="top"/>
    </xf>
    <xf numFmtId="0" fontId="31" fillId="0" borderId="0" xfId="0" applyFont="1" applyFill="1" applyAlignment="1">
      <alignment vertical="top" wrapText="1"/>
    </xf>
    <xf numFmtId="188" fontId="25" fillId="0" borderId="22" xfId="4" applyNumberFormat="1" applyFont="1" applyBorder="1" applyAlignment="1">
      <alignment horizontal="right" vertical="top"/>
    </xf>
    <xf numFmtId="0" fontId="25" fillId="0" borderId="5" xfId="0" applyFont="1" applyBorder="1" applyAlignment="1">
      <alignment horizontal="right" vertical="top"/>
    </xf>
    <xf numFmtId="0" fontId="25" fillId="0" borderId="4" xfId="0" applyFont="1" applyBorder="1" applyAlignment="1">
      <alignment horizontal="center" vertical="top"/>
    </xf>
    <xf numFmtId="188" fontId="25" fillId="0" borderId="4" xfId="4" applyNumberFormat="1" applyFont="1" applyBorder="1" applyAlignment="1">
      <alignment vertical="top"/>
    </xf>
    <xf numFmtId="0" fontId="26" fillId="0" borderId="4" xfId="0" applyFont="1" applyBorder="1" applyAlignment="1">
      <alignment vertical="top"/>
    </xf>
    <xf numFmtId="49" fontId="21" fillId="0" borderId="0" xfId="10" applyNumberFormat="1" applyFont="1" applyAlignment="1">
      <alignment horizontal="left" vertical="top" indent="15"/>
    </xf>
    <xf numFmtId="49" fontId="26" fillId="0" borderId="8" xfId="10" applyNumberFormat="1" applyFont="1" applyBorder="1" applyAlignment="1">
      <alignment vertical="top"/>
    </xf>
    <xf numFmtId="49" fontId="26" fillId="0" borderId="0" xfId="10" applyNumberFormat="1" applyFont="1" applyBorder="1" applyAlignment="1">
      <alignment vertical="top"/>
    </xf>
    <xf numFmtId="0" fontId="62" fillId="0" borderId="0" xfId="0" applyFont="1"/>
    <xf numFmtId="0" fontId="21" fillId="0" borderId="0" xfId="6" applyFont="1"/>
    <xf numFmtId="190" fontId="21" fillId="6" borderId="0" xfId="6" applyNumberFormat="1" applyFont="1" applyFill="1"/>
    <xf numFmtId="0" fontId="21" fillId="0" borderId="15" xfId="6" applyFont="1" applyBorder="1"/>
    <xf numFmtId="0" fontId="66" fillId="0" borderId="0" xfId="0" applyFont="1"/>
    <xf numFmtId="2" fontId="62" fillId="0" borderId="15" xfId="0" applyNumberFormat="1" applyFont="1" applyBorder="1"/>
    <xf numFmtId="190" fontId="62" fillId="0" borderId="15" xfId="0" applyNumberFormat="1" applyFont="1" applyBorder="1"/>
    <xf numFmtId="0" fontId="47" fillId="0" borderId="0" xfId="0" applyFont="1"/>
    <xf numFmtId="188" fontId="47" fillId="0" borderId="0" xfId="0" applyNumberFormat="1" applyFont="1" applyAlignment="1">
      <alignment vertical="top"/>
    </xf>
    <xf numFmtId="188" fontId="25" fillId="0" borderId="32" xfId="6" applyNumberFormat="1" applyFont="1" applyBorder="1" applyAlignment="1">
      <alignment horizontal="right" vertical="top"/>
    </xf>
    <xf numFmtId="0" fontId="5" fillId="0" borderId="3" xfId="0" applyFont="1" applyBorder="1" applyAlignment="1">
      <alignment vertical="top" wrapText="1"/>
    </xf>
    <xf numFmtId="0" fontId="27" fillId="0" borderId="0" xfId="0" applyFont="1"/>
    <xf numFmtId="190" fontId="5" fillId="0" borderId="2" xfId="1" applyNumberFormat="1" applyFont="1" applyBorder="1" applyAlignment="1">
      <alignment vertical="top" wrapText="1"/>
    </xf>
    <xf numFmtId="190" fontId="27" fillId="0" borderId="0" xfId="1" applyNumberFormat="1" applyFont="1"/>
    <xf numFmtId="0" fontId="3" fillId="0" borderId="1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90" fontId="12" fillId="0" borderId="2" xfId="1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/>
    </xf>
    <xf numFmtId="0" fontId="5" fillId="5" borderId="3" xfId="0" applyFont="1" applyFill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top"/>
    </xf>
    <xf numFmtId="0" fontId="5" fillId="0" borderId="19" xfId="0" applyFont="1" applyBorder="1" applyAlignment="1">
      <alignment vertical="top"/>
    </xf>
    <xf numFmtId="0" fontId="67" fillId="0" borderId="3" xfId="0" applyFont="1" applyBorder="1" applyAlignment="1">
      <alignment horizontal="center" vertical="top" wrapText="1"/>
    </xf>
    <xf numFmtId="0" fontId="67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25" fillId="0" borderId="58" xfId="6" applyFont="1" applyBorder="1" applyAlignment="1">
      <alignment vertical="top" wrapText="1"/>
    </xf>
    <xf numFmtId="0" fontId="18" fillId="0" borderId="42" xfId="6" applyFont="1" applyBorder="1" applyAlignment="1">
      <alignment vertical="top" wrapText="1"/>
    </xf>
    <xf numFmtId="0" fontId="18" fillId="0" borderId="34" xfId="6" applyFont="1" applyBorder="1" applyAlignment="1">
      <alignment vertical="top" wrapText="1"/>
    </xf>
    <xf numFmtId="0" fontId="18" fillId="0" borderId="69" xfId="6" applyFont="1" applyBorder="1" applyAlignment="1">
      <alignment vertical="top" wrapText="1"/>
    </xf>
    <xf numFmtId="0" fontId="18" fillId="0" borderId="33" xfId="6" applyFont="1" applyBorder="1" applyAlignment="1">
      <alignment vertical="top" wrapText="1"/>
    </xf>
    <xf numFmtId="0" fontId="25" fillId="0" borderId="22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190" fontId="37" fillId="0" borderId="2" xfId="0" applyNumberFormat="1" applyFont="1" applyBorder="1" applyAlignment="1">
      <alignment horizontal="center" vertical="top" wrapText="1"/>
    </xf>
    <xf numFmtId="190" fontId="18" fillId="0" borderId="3" xfId="1" applyNumberFormat="1" applyFont="1" applyBorder="1" applyAlignment="1">
      <alignment vertical="top" wrapText="1"/>
    </xf>
    <xf numFmtId="0" fontId="18" fillId="0" borderId="22" xfId="6" applyFont="1" applyBorder="1" applyAlignment="1">
      <alignment vertical="top" wrapText="1"/>
    </xf>
    <xf numFmtId="0" fontId="18" fillId="0" borderId="3" xfId="6" applyFont="1" applyBorder="1" applyAlignment="1">
      <alignment vertical="top" wrapText="1"/>
    </xf>
    <xf numFmtId="0" fontId="18" fillId="0" borderId="22" xfId="6" applyFont="1" applyBorder="1" applyAlignment="1">
      <alignment horizontal="center" vertical="top" wrapText="1"/>
    </xf>
    <xf numFmtId="0" fontId="18" fillId="0" borderId="32" xfId="0" applyFont="1" applyBorder="1" applyAlignment="1">
      <alignment horizontal="center" vertical="top" wrapText="1"/>
    </xf>
    <xf numFmtId="0" fontId="18" fillId="0" borderId="23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18" fillId="0" borderId="19" xfId="6" applyFont="1" applyBorder="1" applyAlignment="1">
      <alignment horizontal="center" vertical="top" wrapText="1"/>
    </xf>
    <xf numFmtId="0" fontId="18" fillId="0" borderId="12" xfId="6" applyFont="1" applyBorder="1" applyAlignment="1">
      <alignment horizontal="center" vertical="top" wrapText="1"/>
    </xf>
    <xf numFmtId="0" fontId="18" fillId="0" borderId="26" xfId="6" applyFont="1" applyBorder="1" applyAlignment="1">
      <alignment horizontal="center" vertical="top" wrapText="1"/>
    </xf>
    <xf numFmtId="0" fontId="18" fillId="0" borderId="3" xfId="6" applyFont="1" applyBorder="1" applyAlignment="1">
      <alignment horizontal="center" vertical="top" wrapText="1"/>
    </xf>
    <xf numFmtId="0" fontId="18" fillId="0" borderId="44" xfId="6" applyFont="1" applyBorder="1" applyAlignment="1">
      <alignment vertical="top" wrapText="1"/>
    </xf>
    <xf numFmtId="0" fontId="18" fillId="0" borderId="70" xfId="6" applyFont="1" applyBorder="1" applyAlignment="1">
      <alignment vertical="top" wrapText="1"/>
    </xf>
    <xf numFmtId="0" fontId="25" fillId="0" borderId="42" xfId="0" applyFont="1" applyBorder="1" applyAlignment="1">
      <alignment vertical="top"/>
    </xf>
    <xf numFmtId="0" fontId="25" fillId="5" borderId="42" xfId="0" applyFont="1" applyFill="1" applyBorder="1" applyAlignment="1">
      <alignment vertical="top"/>
    </xf>
    <xf numFmtId="0" fontId="18" fillId="0" borderId="44" xfId="0" applyFont="1" applyBorder="1" applyAlignment="1">
      <alignment vertical="top"/>
    </xf>
    <xf numFmtId="0" fontId="18" fillId="5" borderId="44" xfId="0" applyFont="1" applyFill="1" applyBorder="1" applyAlignment="1">
      <alignment vertical="top"/>
    </xf>
    <xf numFmtId="0" fontId="18" fillId="5" borderId="12" xfId="0" applyFont="1" applyFill="1" applyBorder="1" applyAlignment="1">
      <alignment vertical="top"/>
    </xf>
    <xf numFmtId="0" fontId="25" fillId="0" borderId="44" xfId="0" applyFont="1" applyBorder="1" applyAlignment="1">
      <alignment horizontal="left" vertical="top" wrapText="1"/>
    </xf>
    <xf numFmtId="3" fontId="25" fillId="0" borderId="44" xfId="0" applyNumberFormat="1" applyFont="1" applyBorder="1" applyAlignment="1">
      <alignment horizontal="center" vertical="top" wrapText="1"/>
    </xf>
    <xf numFmtId="0" fontId="25" fillId="0" borderId="12" xfId="0" applyFont="1" applyBorder="1" applyAlignment="1">
      <alignment horizontal="left" vertical="top" wrapText="1"/>
    </xf>
    <xf numFmtId="3" fontId="25" fillId="0" borderId="1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left" vertical="top" wrapText="1"/>
    </xf>
    <xf numFmtId="3" fontId="18" fillId="0" borderId="3" xfId="0" applyNumberFormat="1" applyFont="1" applyBorder="1" applyAlignment="1">
      <alignment horizontal="center" vertical="top" wrapText="1"/>
    </xf>
    <xf numFmtId="0" fontId="25" fillId="0" borderId="44" xfId="7" applyFont="1" applyBorder="1" applyAlignment="1">
      <alignment vertical="top" wrapText="1"/>
    </xf>
    <xf numFmtId="0" fontId="18" fillId="0" borderId="12" xfId="7" applyFont="1" applyBorder="1" applyAlignment="1">
      <alignment vertical="top" wrapText="1"/>
    </xf>
    <xf numFmtId="0" fontId="18" fillId="0" borderId="3" xfId="7" applyFont="1" applyBorder="1" applyAlignment="1">
      <alignment vertical="top" wrapText="1"/>
    </xf>
    <xf numFmtId="0" fontId="18" fillId="5" borderId="3" xfId="0" applyFont="1" applyFill="1" applyBorder="1" applyAlignment="1">
      <alignment horizontal="center" vertical="top"/>
    </xf>
    <xf numFmtId="0" fontId="25" fillId="0" borderId="12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18" fillId="0" borderId="44" xfId="7" applyFont="1" applyBorder="1" applyAlignment="1">
      <alignment vertical="top" wrapText="1"/>
    </xf>
    <xf numFmtId="0" fontId="25" fillId="0" borderId="57" xfId="0" applyFont="1" applyFill="1" applyBorder="1" applyAlignment="1">
      <alignment vertical="top"/>
    </xf>
    <xf numFmtId="0" fontId="25" fillId="5" borderId="57" xfId="0" applyFont="1" applyFill="1" applyBorder="1" applyAlignment="1">
      <alignment vertical="top"/>
    </xf>
    <xf numFmtId="0" fontId="61" fillId="0" borderId="42" xfId="0" applyFont="1" applyBorder="1" applyAlignment="1">
      <alignment vertical="top"/>
    </xf>
    <xf numFmtId="0" fontId="61" fillId="5" borderId="42" xfId="0" applyFont="1" applyFill="1" applyBorder="1" applyAlignment="1">
      <alignment vertical="top"/>
    </xf>
    <xf numFmtId="0" fontId="61" fillId="0" borderId="44" xfId="0" applyFont="1" applyBorder="1" applyAlignment="1">
      <alignment vertical="top"/>
    </xf>
    <xf numFmtId="0" fontId="61" fillId="5" borderId="44" xfId="0" applyFont="1" applyFill="1" applyBorder="1" applyAlignment="1">
      <alignment vertical="top"/>
    </xf>
    <xf numFmtId="0" fontId="47" fillId="0" borderId="23" xfId="0" applyFont="1" applyBorder="1" applyAlignment="1">
      <alignment horizontal="left" vertical="top"/>
    </xf>
    <xf numFmtId="0" fontId="47" fillId="5" borderId="23" xfId="0" applyFont="1" applyFill="1" applyBorder="1" applyAlignment="1">
      <alignment horizontal="left" vertical="top"/>
    </xf>
    <xf numFmtId="0" fontId="47" fillId="5" borderId="26" xfId="0" applyFont="1" applyFill="1" applyBorder="1" applyAlignment="1">
      <alignment vertical="top"/>
    </xf>
    <xf numFmtId="0" fontId="18" fillId="0" borderId="13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4" fillId="0" borderId="58" xfId="6" applyFont="1" applyBorder="1" applyAlignment="1">
      <alignment horizontal="left" vertical="top" wrapText="1"/>
    </xf>
    <xf numFmtId="0" fontId="4" fillId="0" borderId="58" xfId="6" applyFont="1" applyBorder="1" applyAlignment="1">
      <alignment horizontal="center" vertical="top" wrapText="1"/>
    </xf>
    <xf numFmtId="0" fontId="4" fillId="0" borderId="58" xfId="6" applyFont="1" applyBorder="1" applyAlignment="1">
      <alignment vertical="top" wrapText="1"/>
    </xf>
    <xf numFmtId="0" fontId="4" fillId="0" borderId="64" xfId="6" applyFont="1" applyBorder="1" applyAlignment="1">
      <alignment vertical="top" wrapText="1"/>
    </xf>
    <xf numFmtId="0" fontId="4" fillId="0" borderId="0" xfId="6" applyFont="1" applyAlignment="1">
      <alignment vertical="top"/>
    </xf>
    <xf numFmtId="188" fontId="48" fillId="0" borderId="0" xfId="0" applyNumberFormat="1" applyFont="1" applyAlignment="1">
      <alignment vertical="top"/>
    </xf>
    <xf numFmtId="0" fontId="3" fillId="0" borderId="34" xfId="6" applyFont="1" applyBorder="1" applyAlignment="1">
      <alignment horizontal="left" vertical="top" wrapText="1"/>
    </xf>
    <xf numFmtId="0" fontId="3" fillId="0" borderId="33" xfId="6" applyFont="1" applyBorder="1" applyAlignment="1">
      <alignment horizontal="left" vertical="top" wrapText="1"/>
    </xf>
    <xf numFmtId="0" fontId="3" fillId="0" borderId="10" xfId="6" applyFont="1" applyBorder="1" applyAlignment="1">
      <alignment horizontal="left" vertical="top" wrapText="1"/>
    </xf>
    <xf numFmtId="0" fontId="3" fillId="0" borderId="25" xfId="6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5" fillId="0" borderId="2" xfId="6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7" fillId="0" borderId="25" xfId="6" applyFont="1" applyFill="1" applyBorder="1" applyAlignment="1">
      <alignment horizontal="left" vertical="top" wrapText="1"/>
    </xf>
    <xf numFmtId="190" fontId="5" fillId="0" borderId="2" xfId="1" applyNumberFormat="1" applyFont="1" applyBorder="1" applyAlignment="1">
      <alignment horizontal="left" vertical="top" wrapText="1"/>
    </xf>
    <xf numFmtId="0" fontId="3" fillId="0" borderId="32" xfId="6" applyFont="1" applyBorder="1" applyAlignment="1">
      <alignment horizontal="left" vertical="top" wrapText="1"/>
    </xf>
    <xf numFmtId="0" fontId="3" fillId="0" borderId="23" xfId="6" applyFont="1" applyBorder="1" applyAlignment="1">
      <alignment horizontal="left" vertical="top" wrapText="1"/>
    </xf>
    <xf numFmtId="0" fontId="5" fillId="0" borderId="2" xfId="6" applyFont="1" applyFill="1" applyBorder="1" applyAlignment="1">
      <alignment horizontal="left" vertical="top"/>
    </xf>
    <xf numFmtId="0" fontId="3" fillId="0" borderId="32" xfId="0" applyFont="1" applyBorder="1" applyAlignment="1">
      <alignment horizontal="left" vertical="top" wrapText="1"/>
    </xf>
    <xf numFmtId="0" fontId="48" fillId="0" borderId="71" xfId="0" applyFont="1" applyBorder="1" applyAlignment="1">
      <alignment horizontal="left" vertical="top"/>
    </xf>
    <xf numFmtId="0" fontId="3" fillId="0" borderId="15" xfId="6" applyFont="1" applyBorder="1" applyAlignment="1">
      <alignment horizontal="left" vertical="top" wrapText="1"/>
    </xf>
    <xf numFmtId="0" fontId="5" fillId="0" borderId="25" xfId="6" applyFont="1" applyBorder="1" applyAlignment="1">
      <alignment horizontal="left" vertical="top" wrapText="1"/>
    </xf>
    <xf numFmtId="0" fontId="3" fillId="0" borderId="40" xfId="6" applyFont="1" applyBorder="1" applyAlignment="1">
      <alignment horizontal="left" vertical="top" wrapText="1"/>
    </xf>
    <xf numFmtId="0" fontId="3" fillId="0" borderId="36" xfId="6" applyFont="1" applyBorder="1" applyAlignment="1">
      <alignment horizontal="left" vertical="top" wrapText="1"/>
    </xf>
    <xf numFmtId="0" fontId="4" fillId="0" borderId="40" xfId="7" applyFont="1" applyBorder="1" applyAlignment="1">
      <alignment horizontal="left" vertical="top" wrapText="1"/>
    </xf>
    <xf numFmtId="0" fontId="3" fillId="0" borderId="10" xfId="7" applyFont="1" applyBorder="1" applyAlignment="1">
      <alignment horizontal="left" vertical="top" wrapText="1"/>
    </xf>
    <xf numFmtId="0" fontId="3" fillId="0" borderId="2" xfId="7" applyFont="1" applyBorder="1" applyAlignment="1">
      <alignment horizontal="left" vertical="top" wrapText="1"/>
    </xf>
    <xf numFmtId="0" fontId="5" fillId="0" borderId="2" xfId="7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40" xfId="7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4" borderId="9" xfId="6" applyFont="1" applyFill="1" applyBorder="1" applyAlignment="1">
      <alignment horizontal="center" vertical="top" wrapText="1"/>
    </xf>
    <xf numFmtId="0" fontId="5" fillId="4" borderId="9" xfId="6" applyFont="1" applyFill="1" applyBorder="1" applyAlignment="1">
      <alignment horizontal="left" vertical="top"/>
    </xf>
    <xf numFmtId="0" fontId="13" fillId="4" borderId="11" xfId="6" applyFont="1" applyFill="1" applyBorder="1" applyAlignment="1">
      <alignment horizontal="center" vertical="top" wrapText="1"/>
    </xf>
    <xf numFmtId="0" fontId="5" fillId="0" borderId="0" xfId="6" applyFont="1" applyAlignment="1">
      <alignment vertical="top"/>
    </xf>
    <xf numFmtId="0" fontId="27" fillId="4" borderId="0" xfId="6" applyFont="1" applyFill="1" applyAlignment="1">
      <alignment vertical="top"/>
    </xf>
    <xf numFmtId="0" fontId="13" fillId="4" borderId="19" xfId="6" applyFont="1" applyFill="1" applyBorder="1" applyAlignment="1">
      <alignment horizontal="center" vertical="top"/>
    </xf>
    <xf numFmtId="49" fontId="13" fillId="4" borderId="16" xfId="6" applyNumberFormat="1" applyFont="1" applyFill="1" applyBorder="1" applyAlignment="1">
      <alignment horizontal="center" vertical="top" wrapText="1"/>
    </xf>
    <xf numFmtId="1" fontId="13" fillId="4" borderId="18" xfId="6" applyNumberFormat="1" applyFont="1" applyFill="1" applyBorder="1" applyAlignment="1">
      <alignment horizontal="center" vertical="top" wrapText="1"/>
    </xf>
    <xf numFmtId="0" fontId="18" fillId="0" borderId="23" xfId="0" applyFont="1" applyBorder="1" applyAlignment="1">
      <alignment vertical="top"/>
    </xf>
    <xf numFmtId="188" fontId="5" fillId="0" borderId="2" xfId="4" applyNumberFormat="1" applyFont="1" applyBorder="1" applyAlignment="1">
      <alignment vertical="top" wrapText="1"/>
    </xf>
    <xf numFmtId="188" fontId="5" fillId="0" borderId="3" xfId="4" applyNumberFormat="1" applyFont="1" applyFill="1" applyBorder="1" applyAlignment="1">
      <alignment horizontal="right" vertical="top" shrinkToFit="1"/>
    </xf>
    <xf numFmtId="0" fontId="5" fillId="0" borderId="3" xfId="0" applyFont="1" applyFill="1" applyBorder="1" applyAlignment="1">
      <alignment horizontal="left" vertical="top" wrapText="1"/>
    </xf>
    <xf numFmtId="188" fontId="67" fillId="0" borderId="87" xfId="4" applyNumberFormat="1" applyFont="1" applyFill="1" applyBorder="1" applyAlignment="1">
      <alignment horizontal="right" vertical="top" wrapText="1"/>
    </xf>
    <xf numFmtId="188" fontId="67" fillId="0" borderId="87" xfId="4" applyNumberFormat="1" applyFont="1" applyFill="1" applyBorder="1" applyAlignment="1">
      <alignment horizontal="right" vertical="top" shrinkToFit="1"/>
    </xf>
    <xf numFmtId="0" fontId="5" fillId="0" borderId="3" xfId="0" applyFont="1" applyBorder="1"/>
    <xf numFmtId="0" fontId="18" fillId="0" borderId="33" xfId="6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190" fontId="18" fillId="0" borderId="2" xfId="1" applyNumberFormat="1" applyFont="1" applyBorder="1" applyAlignment="1">
      <alignment horizontal="center" vertical="top" wrapText="1"/>
    </xf>
    <xf numFmtId="0" fontId="18" fillId="0" borderId="23" xfId="6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40" xfId="6" applyFont="1" applyBorder="1" applyAlignment="1">
      <alignment horizontal="center" vertical="top" wrapText="1"/>
    </xf>
    <xf numFmtId="0" fontId="18" fillId="0" borderId="36" xfId="6" applyFont="1" applyBorder="1" applyAlignment="1">
      <alignment horizontal="center" vertical="top" wrapText="1"/>
    </xf>
    <xf numFmtId="0" fontId="25" fillId="0" borderId="42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25" fillId="0" borderId="40" xfId="7" applyFont="1" applyBorder="1" applyAlignment="1">
      <alignment horizontal="center" vertical="top" wrapText="1"/>
    </xf>
    <xf numFmtId="0" fontId="18" fillId="0" borderId="10" xfId="7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18" fillId="0" borderId="40" xfId="7" applyFont="1" applyBorder="1" applyAlignment="1">
      <alignment horizontal="center" vertical="top" wrapText="1"/>
    </xf>
    <xf numFmtId="0" fontId="25" fillId="0" borderId="57" xfId="0" applyFont="1" applyFill="1" applyBorder="1" applyAlignment="1">
      <alignment horizontal="center" vertical="top"/>
    </xf>
    <xf numFmtId="0" fontId="61" fillId="0" borderId="42" xfId="0" applyFont="1" applyBorder="1" applyAlignment="1">
      <alignment horizontal="center" vertical="top"/>
    </xf>
    <xf numFmtId="0" fontId="61" fillId="0" borderId="44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/>
    </xf>
    <xf numFmtId="0" fontId="12" fillId="0" borderId="3" xfId="0" applyFont="1" applyBorder="1" applyAlignment="1">
      <alignment horizontal="center" vertical="top"/>
    </xf>
    <xf numFmtId="0" fontId="37" fillId="0" borderId="3" xfId="0" applyFont="1" applyBorder="1" applyAlignment="1">
      <alignment vertical="top"/>
    </xf>
    <xf numFmtId="0" fontId="37" fillId="0" borderId="3" xfId="0" applyFont="1" applyBorder="1" applyAlignment="1">
      <alignment horizontal="center" vertical="top"/>
    </xf>
    <xf numFmtId="190" fontId="5" fillId="0" borderId="2" xfId="1" applyNumberFormat="1" applyFont="1" applyBorder="1" applyAlignment="1">
      <alignment horizontal="left" vertical="top"/>
    </xf>
    <xf numFmtId="0" fontId="25" fillId="0" borderId="44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13" fillId="4" borderId="15" xfId="6" applyFont="1" applyFill="1" applyBorder="1" applyAlignment="1">
      <alignment horizontal="center" vertical="top"/>
    </xf>
    <xf numFmtId="49" fontId="13" fillId="4" borderId="15" xfId="6" applyNumberFormat="1" applyFont="1" applyFill="1" applyBorder="1" applyAlignment="1">
      <alignment horizontal="center" vertical="top"/>
    </xf>
    <xf numFmtId="0" fontId="13" fillId="4" borderId="0" xfId="6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/>
    </xf>
    <xf numFmtId="0" fontId="37" fillId="0" borderId="12" xfId="0" applyFont="1" applyBorder="1" applyAlignment="1">
      <alignment vertical="top"/>
    </xf>
    <xf numFmtId="0" fontId="37" fillId="0" borderId="12" xfId="0" applyFont="1" applyBorder="1" applyAlignment="1">
      <alignment horizontal="center" vertical="top"/>
    </xf>
    <xf numFmtId="190" fontId="5" fillId="0" borderId="4" xfId="1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/>
    </xf>
    <xf numFmtId="190" fontId="3" fillId="0" borderId="13" xfId="1" applyNumberFormat="1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18" fillId="0" borderId="13" xfId="0" applyFont="1" applyBorder="1" applyAlignment="1">
      <alignment horizontal="center" vertical="top"/>
    </xf>
    <xf numFmtId="3" fontId="44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0" fontId="31" fillId="0" borderId="2" xfId="0" applyFont="1" applyBorder="1" applyAlignment="1">
      <alignment horizontal="right" vertical="top"/>
    </xf>
    <xf numFmtId="0" fontId="31" fillId="0" borderId="10" xfId="0" applyFont="1" applyBorder="1" applyAlignment="1">
      <alignment horizontal="right" vertical="top"/>
    </xf>
    <xf numFmtId="0" fontId="68" fillId="0" borderId="2" xfId="6" applyFont="1" applyBorder="1" applyAlignment="1">
      <alignment horizontal="center" vertical="top" wrapText="1"/>
    </xf>
    <xf numFmtId="3" fontId="68" fillId="0" borderId="2" xfId="6" applyNumberFormat="1" applyFont="1" applyBorder="1" applyAlignment="1">
      <alignment horizontal="right" vertical="top" wrapText="1"/>
    </xf>
    <xf numFmtId="0" fontId="37" fillId="0" borderId="3" xfId="6" applyFont="1" applyBorder="1" applyAlignment="1">
      <alignment vertical="top" wrapText="1"/>
    </xf>
    <xf numFmtId="0" fontId="37" fillId="0" borderId="2" xfId="6" applyFont="1" applyBorder="1" applyAlignment="1">
      <alignment vertical="top" wrapText="1"/>
    </xf>
    <xf numFmtId="0" fontId="37" fillId="0" borderId="2" xfId="6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1" fillId="0" borderId="0" xfId="0" applyFont="1" applyAlignment="1"/>
    <xf numFmtId="0" fontId="12" fillId="0" borderId="3" xfId="0" applyFont="1" applyFill="1" applyBorder="1" applyAlignment="1">
      <alignment horizontal="center" vertical="top" wrapText="1"/>
    </xf>
    <xf numFmtId="3" fontId="12" fillId="0" borderId="2" xfId="0" applyNumberFormat="1" applyFont="1" applyFill="1" applyBorder="1" applyAlignment="1">
      <alignment horizontal="right" vertical="top" wrapText="1"/>
    </xf>
    <xf numFmtId="0" fontId="37" fillId="0" borderId="3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vertical="top" wrapText="1"/>
    </xf>
    <xf numFmtId="0" fontId="21" fillId="0" borderId="0" xfId="0" applyFont="1" applyAlignment="1">
      <alignment vertical="top"/>
    </xf>
    <xf numFmtId="0" fontId="5" fillId="0" borderId="2" xfId="0" applyFont="1" applyBorder="1" applyAlignment="1">
      <alignment horizontal="right" wrapText="1"/>
    </xf>
    <xf numFmtId="0" fontId="21" fillId="0" borderId="2" xfId="0" applyFont="1" applyBorder="1" applyAlignment="1">
      <alignment vertical="top"/>
    </xf>
    <xf numFmtId="0" fontId="5" fillId="0" borderId="2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14" fillId="0" borderId="2" xfId="6" applyFont="1" applyFill="1" applyBorder="1" applyAlignment="1">
      <alignment horizontal="left" vertical="top"/>
    </xf>
    <xf numFmtId="0" fontId="37" fillId="0" borderId="26" xfId="0" applyFont="1" applyFill="1" applyBorder="1" applyAlignment="1">
      <alignment horizontal="center" vertical="top" wrapText="1"/>
    </xf>
    <xf numFmtId="0" fontId="37" fillId="0" borderId="25" xfId="0" applyFont="1" applyFill="1" applyBorder="1" applyAlignment="1">
      <alignment horizontal="center" vertical="top" wrapText="1"/>
    </xf>
    <xf numFmtId="0" fontId="37" fillId="0" borderId="25" xfId="0" applyFont="1" applyFill="1" applyBorder="1" applyAlignment="1">
      <alignment vertical="top" wrapText="1"/>
    </xf>
    <xf numFmtId="0" fontId="5" fillId="0" borderId="27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25" fillId="0" borderId="18" xfId="0" applyFont="1" applyBorder="1" applyAlignment="1">
      <alignment vertical="top" wrapText="1"/>
    </xf>
    <xf numFmtId="0" fontId="25" fillId="0" borderId="15" xfId="0" applyFont="1" applyBorder="1" applyAlignment="1">
      <alignment horizontal="center" vertical="top" wrapText="1"/>
    </xf>
    <xf numFmtId="0" fontId="25" fillId="0" borderId="15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 vertical="top"/>
    </xf>
    <xf numFmtId="3" fontId="5" fillId="0" borderId="13" xfId="0" applyNumberFormat="1" applyFont="1" applyBorder="1" applyAlignment="1">
      <alignment horizontal="right" vertical="top"/>
    </xf>
    <xf numFmtId="0" fontId="4" fillId="0" borderId="15" xfId="0" applyFont="1" applyBorder="1" applyAlignment="1">
      <alignment horizontal="left" vertical="top" wrapText="1"/>
    </xf>
    <xf numFmtId="190" fontId="5" fillId="0" borderId="13" xfId="1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right" vertical="top"/>
    </xf>
    <xf numFmtId="0" fontId="21" fillId="0" borderId="7" xfId="0" applyFont="1" applyBorder="1" applyAlignment="1"/>
    <xf numFmtId="0" fontId="21" fillId="0" borderId="3" xfId="0" applyFont="1" applyBorder="1" applyAlignment="1"/>
    <xf numFmtId="188" fontId="4" fillId="0" borderId="15" xfId="4" applyNumberFormat="1" applyFont="1" applyBorder="1" applyAlignment="1">
      <alignment horizontal="right" vertical="top" wrapText="1"/>
    </xf>
    <xf numFmtId="0" fontId="25" fillId="0" borderId="19" xfId="0" applyFont="1" applyBorder="1" applyAlignment="1">
      <alignment vertical="top" wrapText="1"/>
    </xf>
    <xf numFmtId="0" fontId="25" fillId="0" borderId="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88" fontId="12" fillId="0" borderId="10" xfId="4" applyNumberFormat="1" applyFont="1" applyBorder="1" applyAlignment="1">
      <alignment horizontal="right" vertical="top" wrapText="1"/>
    </xf>
    <xf numFmtId="0" fontId="12" fillId="0" borderId="10" xfId="0" applyFont="1" applyBorder="1" applyAlignment="1">
      <alignment horizontal="left" vertical="top" wrapText="1"/>
    </xf>
    <xf numFmtId="0" fontId="37" fillId="0" borderId="12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0" xfId="0" applyFont="1" applyBorder="1" applyAlignment="1">
      <alignment vertical="top" wrapText="1"/>
    </xf>
    <xf numFmtId="188" fontId="12" fillId="0" borderId="2" xfId="4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right" vertical="top" wrapText="1"/>
    </xf>
    <xf numFmtId="188" fontId="3" fillId="0" borderId="13" xfId="4" applyNumberFormat="1" applyFont="1" applyBorder="1" applyAlignment="1">
      <alignment horizontal="right" vertical="top" wrapText="1"/>
    </xf>
    <xf numFmtId="0" fontId="5" fillId="0" borderId="13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 wrapText="1"/>
    </xf>
    <xf numFmtId="0" fontId="18" fillId="0" borderId="4" xfId="0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188" fontId="12" fillId="0" borderId="15" xfId="4" applyNumberFormat="1" applyFont="1" applyBorder="1" applyAlignment="1">
      <alignment horizontal="right"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15" xfId="0" applyFont="1" applyBorder="1" applyAlignment="1">
      <alignment vertical="top" wrapText="1"/>
    </xf>
    <xf numFmtId="0" fontId="5" fillId="0" borderId="4" xfId="6" applyFont="1" applyFill="1" applyBorder="1" applyAlignment="1">
      <alignment horizontal="left" vertical="top"/>
    </xf>
    <xf numFmtId="0" fontId="4" fillId="0" borderId="37" xfId="6" applyFont="1" applyBorder="1" applyAlignment="1">
      <alignment horizontal="left" vertical="top" wrapText="1"/>
    </xf>
    <xf numFmtId="0" fontId="4" fillId="0" borderId="57" xfId="6" applyFont="1" applyBorder="1" applyAlignment="1">
      <alignment vertical="top" wrapText="1"/>
    </xf>
    <xf numFmtId="0" fontId="4" fillId="0" borderId="37" xfId="6" applyFont="1" applyBorder="1" applyAlignment="1">
      <alignment vertical="top" wrapText="1"/>
    </xf>
    <xf numFmtId="0" fontId="23" fillId="0" borderId="0" xfId="6" applyFont="1" applyAlignment="1">
      <alignment vertical="top"/>
    </xf>
    <xf numFmtId="0" fontId="3" fillId="0" borderId="10" xfId="6" applyFont="1" applyBorder="1" applyAlignment="1">
      <alignment vertical="top"/>
    </xf>
    <xf numFmtId="3" fontId="18" fillId="0" borderId="3" xfId="0" applyNumberFormat="1" applyFont="1" applyBorder="1" applyAlignment="1">
      <alignment vertical="top" wrapText="1"/>
    </xf>
    <xf numFmtId="0" fontId="37" fillId="0" borderId="25" xfId="6" applyFont="1" applyBorder="1" applyAlignment="1">
      <alignment horizontal="left" vertical="top" wrapText="1"/>
    </xf>
    <xf numFmtId="0" fontId="5" fillId="0" borderId="27" xfId="0" applyFont="1" applyBorder="1" applyAlignment="1">
      <alignment vertical="top"/>
    </xf>
    <xf numFmtId="0" fontId="21" fillId="0" borderId="40" xfId="6" applyFont="1" applyBorder="1" applyAlignment="1">
      <alignment vertical="top" wrapText="1"/>
    </xf>
    <xf numFmtId="0" fontId="5" fillId="0" borderId="4" xfId="0" applyFont="1" applyBorder="1" applyAlignment="1">
      <alignment horizontal="right" vertical="top"/>
    </xf>
    <xf numFmtId="0" fontId="5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3" fontId="12" fillId="0" borderId="3" xfId="0" applyNumberFormat="1" applyFont="1" applyBorder="1" applyAlignment="1">
      <alignment horizontal="right" vertical="top" wrapText="1"/>
    </xf>
    <xf numFmtId="0" fontId="5" fillId="0" borderId="27" xfId="0" applyFont="1" applyFill="1" applyBorder="1" applyAlignment="1">
      <alignment horizontal="left" vertical="top" wrapText="1"/>
    </xf>
    <xf numFmtId="49" fontId="47" fillId="0" borderId="27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/>
    </xf>
    <xf numFmtId="49" fontId="47" fillId="0" borderId="2" xfId="0" applyNumberFormat="1" applyFont="1" applyBorder="1" applyAlignment="1">
      <alignment horizontal="right" vertical="top" wrapText="1"/>
    </xf>
    <xf numFmtId="49" fontId="18" fillId="0" borderId="4" xfId="0" applyNumberFormat="1" applyFont="1" applyBorder="1" applyAlignment="1">
      <alignment horizontal="right" vertical="top"/>
    </xf>
    <xf numFmtId="0" fontId="18" fillId="0" borderId="13" xfId="0" applyFont="1" applyBorder="1" applyAlignment="1">
      <alignment horizontal="left" vertical="top"/>
    </xf>
    <xf numFmtId="49" fontId="18" fillId="0" borderId="27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3" fontId="67" fillId="0" borderId="3" xfId="0" applyNumberFormat="1" applyFont="1" applyBorder="1" applyAlignment="1">
      <alignment horizontal="right" vertical="top"/>
    </xf>
    <xf numFmtId="0" fontId="5" fillId="0" borderId="4" xfId="0" applyFont="1" applyBorder="1" applyAlignment="1">
      <alignment vertical="top"/>
    </xf>
    <xf numFmtId="0" fontId="37" fillId="0" borderId="15" xfId="6" applyFont="1" applyBorder="1" applyAlignment="1">
      <alignment horizontal="left" vertical="top" wrapText="1"/>
    </xf>
    <xf numFmtId="0" fontId="14" fillId="0" borderId="25" xfId="6" applyFont="1" applyBorder="1" applyAlignment="1">
      <alignment horizontal="left" vertical="top" wrapText="1"/>
    </xf>
    <xf numFmtId="0" fontId="37" fillId="0" borderId="19" xfId="0" applyFont="1" applyBorder="1" applyAlignment="1">
      <alignment vertical="top" wrapText="1"/>
    </xf>
    <xf numFmtId="0" fontId="4" fillId="0" borderId="49" xfId="0" applyFont="1" applyBorder="1" applyAlignment="1">
      <alignment vertical="top" wrapText="1"/>
    </xf>
    <xf numFmtId="0" fontId="37" fillId="0" borderId="2" xfId="6" applyFont="1" applyBorder="1" applyAlignment="1">
      <alignment horizontal="left" vertical="top" wrapText="1"/>
    </xf>
    <xf numFmtId="0" fontId="5" fillId="0" borderId="0" xfId="0" applyFont="1"/>
    <xf numFmtId="0" fontId="4" fillId="0" borderId="32" xfId="7" applyFont="1" applyBorder="1" applyAlignment="1">
      <alignment horizontal="center" vertical="top" wrapText="1"/>
    </xf>
    <xf numFmtId="0" fontId="4" fillId="0" borderId="32" xfId="7" applyFont="1" applyBorder="1" applyAlignment="1">
      <alignment horizontal="left" vertical="top" wrapText="1"/>
    </xf>
    <xf numFmtId="0" fontId="25" fillId="0" borderId="22" xfId="7" applyFont="1" applyBorder="1" applyAlignment="1">
      <alignment vertical="top" wrapText="1"/>
    </xf>
    <xf numFmtId="3" fontId="13" fillId="0" borderId="40" xfId="0" applyNumberFormat="1" applyFont="1" applyBorder="1" applyAlignment="1">
      <alignment horizontal="right" vertical="top" wrapText="1"/>
    </xf>
    <xf numFmtId="0" fontId="3" fillId="0" borderId="40" xfId="0" applyFont="1" applyBorder="1" applyAlignment="1">
      <alignment horizontal="left" vertical="top" wrapText="1"/>
    </xf>
    <xf numFmtId="0" fontId="18" fillId="0" borderId="44" xfId="0" applyFont="1" applyBorder="1" applyAlignment="1">
      <alignment vertical="top" wrapText="1"/>
    </xf>
    <xf numFmtId="0" fontId="18" fillId="0" borderId="40" xfId="0" applyFont="1" applyBorder="1" applyAlignment="1">
      <alignment vertical="top" wrapText="1"/>
    </xf>
    <xf numFmtId="0" fontId="18" fillId="0" borderId="40" xfId="0" applyFont="1" applyBorder="1" applyAlignment="1">
      <alignment horizontal="center" vertical="top" wrapText="1"/>
    </xf>
    <xf numFmtId="0" fontId="18" fillId="5" borderId="40" xfId="0" applyFont="1" applyFill="1" applyBorder="1" applyAlignment="1">
      <alignment vertical="top" wrapText="1"/>
    </xf>
    <xf numFmtId="3" fontId="12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horizontal="left" vertical="top"/>
    </xf>
    <xf numFmtId="0" fontId="5" fillId="5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top"/>
    </xf>
    <xf numFmtId="3" fontId="12" fillId="0" borderId="3" xfId="0" applyNumberFormat="1" applyFont="1" applyBorder="1" applyAlignment="1">
      <alignment vertical="top"/>
    </xf>
    <xf numFmtId="0" fontId="37" fillId="5" borderId="3" xfId="0" applyFont="1" applyFill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5" borderId="13" xfId="0" applyFont="1" applyFill="1" applyBorder="1" applyAlignment="1">
      <alignment horizontal="center" vertical="top"/>
    </xf>
    <xf numFmtId="0" fontId="5" fillId="5" borderId="12" xfId="0" applyFont="1" applyFill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3" fontId="12" fillId="0" borderId="19" xfId="0" applyNumberFormat="1" applyFont="1" applyBorder="1" applyAlignment="1">
      <alignment vertical="top"/>
    </xf>
    <xf numFmtId="0" fontId="37" fillId="0" borderId="19" xfId="0" applyFont="1" applyBorder="1" applyAlignment="1">
      <alignment horizontal="center" vertical="top"/>
    </xf>
    <xf numFmtId="0" fontId="37" fillId="5" borderId="19" xfId="0" applyFont="1" applyFill="1" applyBorder="1" applyAlignment="1">
      <alignment horizontal="center" vertical="top"/>
    </xf>
    <xf numFmtId="0" fontId="37" fillId="0" borderId="19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188" fontId="12" fillId="0" borderId="3" xfId="4" applyNumberFormat="1" applyFont="1" applyFill="1" applyBorder="1" applyAlignment="1">
      <alignment horizontal="right" vertical="top" shrinkToFit="1"/>
    </xf>
    <xf numFmtId="0" fontId="5" fillId="0" borderId="27" xfId="0" applyFont="1" applyFill="1" applyBorder="1" applyAlignment="1">
      <alignment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0" fontId="13" fillId="0" borderId="3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69" fillId="0" borderId="0" xfId="0" applyFont="1" applyAlignment="1">
      <alignment vertical="top"/>
    </xf>
    <xf numFmtId="0" fontId="5" fillId="0" borderId="1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192" fontId="5" fillId="0" borderId="27" xfId="0" applyNumberFormat="1" applyFont="1" applyFill="1" applyBorder="1" applyAlignment="1">
      <alignment horizontal="left" vertical="center" shrinkToFit="1"/>
    </xf>
    <xf numFmtId="0" fontId="67" fillId="0" borderId="0" xfId="0" applyFont="1" applyAlignment="1">
      <alignment vertical="top"/>
    </xf>
    <xf numFmtId="192" fontId="5" fillId="0" borderId="27" xfId="0" applyNumberFormat="1" applyFont="1" applyFill="1" applyBorder="1" applyAlignment="1">
      <alignment horizontal="left" vertical="top" shrinkToFit="1"/>
    </xf>
    <xf numFmtId="0" fontId="5" fillId="0" borderId="2" xfId="7" applyFont="1" applyBorder="1" applyAlignment="1">
      <alignment horizontal="left" vertical="top"/>
    </xf>
    <xf numFmtId="0" fontId="67" fillId="0" borderId="27" xfId="0" applyFont="1" applyFill="1" applyBorder="1" applyAlignment="1">
      <alignment vertical="top" wrapText="1"/>
    </xf>
    <xf numFmtId="0" fontId="67" fillId="0" borderId="87" xfId="0" applyFont="1" applyFill="1" applyBorder="1" applyAlignment="1">
      <alignment horizontal="left" vertical="top" wrapText="1"/>
    </xf>
    <xf numFmtId="0" fontId="67" fillId="0" borderId="3" xfId="0" applyFont="1" applyFill="1" applyBorder="1" applyAlignment="1">
      <alignment horizontal="left" vertical="top" wrapText="1"/>
    </xf>
    <xf numFmtId="192" fontId="67" fillId="0" borderId="27" xfId="0" applyNumberFormat="1" applyFont="1" applyFill="1" applyBorder="1" applyAlignment="1">
      <alignment horizontal="left" vertical="top" shrinkToFit="1"/>
    </xf>
    <xf numFmtId="0" fontId="67" fillId="0" borderId="87" xfId="0" applyFont="1" applyFill="1" applyBorder="1" applyAlignment="1">
      <alignment horizontal="right" vertical="top" wrapText="1"/>
    </xf>
    <xf numFmtId="0" fontId="67" fillId="0" borderId="13" xfId="0" applyFont="1" applyFill="1" applyBorder="1" applyAlignment="1">
      <alignment horizontal="left" vertical="top" wrapText="1"/>
    </xf>
    <xf numFmtId="0" fontId="67" fillId="0" borderId="10" xfId="0" applyFont="1" applyBorder="1" applyAlignment="1">
      <alignment horizontal="center" vertical="top" wrapText="1"/>
    </xf>
    <xf numFmtId="192" fontId="67" fillId="0" borderId="41" xfId="0" applyNumberFormat="1" applyFont="1" applyFill="1" applyBorder="1" applyAlignment="1">
      <alignment horizontal="left" vertical="top" shrinkToFit="1"/>
    </xf>
    <xf numFmtId="0" fontId="67" fillId="0" borderId="92" xfId="0" applyFont="1" applyFill="1" applyBorder="1" applyAlignment="1">
      <alignment horizontal="right" vertical="top" wrapText="1"/>
    </xf>
    <xf numFmtId="0" fontId="67" fillId="0" borderId="12" xfId="0" applyFont="1" applyFill="1" applyBorder="1" applyAlignment="1">
      <alignment horizontal="left" vertical="top" wrapText="1"/>
    </xf>
    <xf numFmtId="0" fontId="67" fillId="0" borderId="12" xfId="0" applyFont="1" applyBorder="1" applyAlignment="1">
      <alignment horizontal="center" vertical="top" wrapText="1"/>
    </xf>
    <xf numFmtId="0" fontId="68" fillId="0" borderId="87" xfId="0" applyFont="1" applyFill="1" applyBorder="1" applyAlignment="1">
      <alignment horizontal="center" vertical="top" wrapText="1"/>
    </xf>
    <xf numFmtId="188" fontId="68" fillId="0" borderId="87" xfId="4" applyNumberFormat="1" applyFont="1" applyFill="1" applyBorder="1" applyAlignment="1">
      <alignment horizontal="right" vertical="top" shrinkToFit="1"/>
    </xf>
    <xf numFmtId="0" fontId="70" fillId="0" borderId="3" xfId="0" applyFont="1" applyBorder="1" applyAlignment="1">
      <alignment horizontal="center" vertical="top" wrapText="1"/>
    </xf>
    <xf numFmtId="0" fontId="70" fillId="0" borderId="2" xfId="0" applyFont="1" applyBorder="1" applyAlignment="1">
      <alignment horizontal="center" vertical="top" wrapText="1"/>
    </xf>
    <xf numFmtId="0" fontId="12" fillId="0" borderId="2" xfId="7" applyFont="1" applyBorder="1" applyAlignment="1">
      <alignment horizontal="center" vertical="top" wrapText="1"/>
    </xf>
    <xf numFmtId="190" fontId="12" fillId="0" borderId="2" xfId="1" applyNumberFormat="1" applyFont="1" applyBorder="1" applyAlignment="1">
      <alignment vertical="top" wrapText="1"/>
    </xf>
    <xf numFmtId="0" fontId="37" fillId="0" borderId="3" xfId="7" applyFont="1" applyBorder="1" applyAlignment="1">
      <alignment vertical="top" wrapText="1"/>
    </xf>
    <xf numFmtId="0" fontId="37" fillId="0" borderId="2" xfId="7" applyFont="1" applyBorder="1" applyAlignment="1">
      <alignment vertical="top" wrapText="1"/>
    </xf>
    <xf numFmtId="0" fontId="37" fillId="0" borderId="2" xfId="7" applyFont="1" applyBorder="1" applyAlignment="1">
      <alignment horizontal="center" vertical="top" wrapText="1"/>
    </xf>
    <xf numFmtId="0" fontId="14" fillId="0" borderId="2" xfId="7" applyFont="1" applyBorder="1" applyAlignment="1">
      <alignment horizontal="right" vertical="top" wrapText="1"/>
    </xf>
    <xf numFmtId="0" fontId="37" fillId="0" borderId="3" xfId="7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28" fillId="0" borderId="2" xfId="7" applyFont="1" applyBorder="1" applyAlignment="1">
      <alignment vertical="top" wrapText="1"/>
    </xf>
    <xf numFmtId="0" fontId="37" fillId="0" borderId="3" xfId="7" applyFont="1" applyBorder="1" applyAlignment="1">
      <alignment horizontal="center" vertical="top"/>
    </xf>
    <xf numFmtId="0" fontId="37" fillId="0" borderId="2" xfId="7" applyFont="1" applyBorder="1" applyAlignment="1">
      <alignment horizontal="center" vertical="top"/>
    </xf>
    <xf numFmtId="0" fontId="18" fillId="0" borderId="4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67" fillId="0" borderId="3" xfId="0" applyFont="1" applyBorder="1" applyAlignment="1">
      <alignment horizontal="center" vertical="top"/>
    </xf>
    <xf numFmtId="0" fontId="67" fillId="0" borderId="3" xfId="0" applyFont="1" applyBorder="1" applyAlignment="1">
      <alignment horizontal="left" vertical="top"/>
    </xf>
    <xf numFmtId="0" fontId="68" fillId="0" borderId="25" xfId="0" applyFont="1" applyBorder="1" applyAlignment="1">
      <alignment horizontal="center" vertical="top"/>
    </xf>
    <xf numFmtId="190" fontId="68" fillId="0" borderId="26" xfId="1" applyNumberFormat="1" applyFont="1" applyBorder="1" applyAlignment="1">
      <alignment vertical="top"/>
    </xf>
    <xf numFmtId="0" fontId="68" fillId="0" borderId="26" xfId="0" applyFont="1" applyBorder="1" applyAlignment="1">
      <alignment horizontal="left" vertical="top"/>
    </xf>
    <xf numFmtId="0" fontId="70" fillId="0" borderId="26" xfId="0" applyFont="1" applyBorder="1" applyAlignment="1">
      <alignment vertical="top"/>
    </xf>
    <xf numFmtId="0" fontId="70" fillId="0" borderId="26" xfId="0" applyFont="1" applyBorder="1" applyAlignment="1">
      <alignment horizontal="center" vertical="top"/>
    </xf>
    <xf numFmtId="0" fontId="70" fillId="5" borderId="26" xfId="0" applyFont="1" applyFill="1" applyBorder="1" applyAlignment="1">
      <alignment vertical="top"/>
    </xf>
    <xf numFmtId="0" fontId="67" fillId="5" borderId="3" xfId="0" applyFont="1" applyFill="1" applyBorder="1" applyAlignment="1">
      <alignment horizontal="center" vertical="top"/>
    </xf>
    <xf numFmtId="0" fontId="18" fillId="0" borderId="27" xfId="0" applyFont="1" applyBorder="1" applyAlignment="1">
      <alignment vertical="top"/>
    </xf>
    <xf numFmtId="0" fontId="4" fillId="4" borderId="9" xfId="6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190" fontId="5" fillId="0" borderId="4" xfId="1" applyNumberFormat="1" applyFont="1" applyBorder="1" applyAlignment="1">
      <alignment vertical="top" wrapText="1"/>
    </xf>
    <xf numFmtId="0" fontId="67" fillId="0" borderId="3" xfId="0" applyFont="1" applyBorder="1" applyAlignment="1">
      <alignment vertical="top"/>
    </xf>
    <xf numFmtId="0" fontId="67" fillId="0" borderId="12" xfId="0" applyFont="1" applyBorder="1" applyAlignment="1">
      <alignment vertical="top"/>
    </xf>
    <xf numFmtId="0" fontId="67" fillId="0" borderId="3" xfId="0" applyFont="1" applyBorder="1" applyAlignment="1">
      <alignment vertical="top" wrapText="1"/>
    </xf>
    <xf numFmtId="0" fontId="4" fillId="0" borderId="32" xfId="6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top" wrapText="1"/>
    </xf>
    <xf numFmtId="188" fontId="12" fillId="0" borderId="1" xfId="2" applyNumberFormat="1" applyFont="1" applyBorder="1" applyAlignment="1">
      <alignment horizontal="right" vertical="top" wrapText="1"/>
    </xf>
    <xf numFmtId="0" fontId="14" fillId="0" borderId="1" xfId="6" applyFont="1" applyBorder="1" applyAlignment="1">
      <alignment horizontal="left" vertical="top"/>
    </xf>
    <xf numFmtId="0" fontId="37" fillId="0" borderId="23" xfId="6" applyFont="1" applyBorder="1" applyAlignment="1">
      <alignment vertical="top" wrapText="1"/>
    </xf>
    <xf numFmtId="0" fontId="37" fillId="0" borderId="1" xfId="6" applyFont="1" applyBorder="1" applyAlignment="1">
      <alignment vertical="top" wrapText="1"/>
    </xf>
    <xf numFmtId="0" fontId="37" fillId="0" borderId="1" xfId="6" applyFont="1" applyBorder="1" applyAlignment="1">
      <alignment horizontal="center" vertical="top" wrapText="1"/>
    </xf>
    <xf numFmtId="0" fontId="18" fillId="0" borderId="1" xfId="6" applyFont="1" applyBorder="1" applyAlignment="1">
      <alignment vertical="top" wrapText="1"/>
    </xf>
    <xf numFmtId="0" fontId="4" fillId="0" borderId="72" xfId="0" applyFont="1" applyBorder="1" applyAlignment="1">
      <alignment horizontal="center" vertical="top" wrapText="1"/>
    </xf>
    <xf numFmtId="3" fontId="4" fillId="0" borderId="72" xfId="0" applyNumberFormat="1" applyFont="1" applyBorder="1" applyAlignment="1">
      <alignment horizontal="right" vertical="top" wrapText="1"/>
    </xf>
    <xf numFmtId="0" fontId="4" fillId="0" borderId="72" xfId="0" applyFont="1" applyBorder="1" applyAlignment="1">
      <alignment horizontal="left" vertical="top" wrapText="1"/>
    </xf>
    <xf numFmtId="0" fontId="25" fillId="0" borderId="72" xfId="0" applyFont="1" applyBorder="1" applyAlignment="1">
      <alignment horizontal="left" vertical="top" wrapText="1"/>
    </xf>
    <xf numFmtId="3" fontId="25" fillId="0" borderId="72" xfId="0" applyNumberFormat="1" applyFont="1" applyBorder="1" applyAlignment="1">
      <alignment horizontal="center" vertical="top" wrapText="1"/>
    </xf>
    <xf numFmtId="0" fontId="25" fillId="0" borderId="72" xfId="0" applyFont="1" applyBorder="1" applyAlignment="1">
      <alignment horizontal="center" vertical="top" wrapText="1"/>
    </xf>
    <xf numFmtId="0" fontId="4" fillId="0" borderId="72" xfId="0" applyFont="1" applyBorder="1" applyAlignment="1">
      <alignment horizontal="center" vertical="top"/>
    </xf>
    <xf numFmtId="49" fontId="18" fillId="0" borderId="2" xfId="0" applyNumberFormat="1" applyFont="1" applyBorder="1" applyAlignment="1">
      <alignment horizontal="right" vertical="top"/>
    </xf>
    <xf numFmtId="0" fontId="14" fillId="0" borderId="2" xfId="7" applyFont="1" applyBorder="1" applyAlignment="1">
      <alignment horizontal="left" vertical="top" wrapText="1"/>
    </xf>
    <xf numFmtId="0" fontId="4" fillId="0" borderId="73" xfId="7" applyFont="1" applyBorder="1" applyAlignment="1">
      <alignment horizontal="right" vertical="top"/>
    </xf>
    <xf numFmtId="0" fontId="4" fillId="0" borderId="74" xfId="7" applyFont="1" applyBorder="1" applyAlignment="1">
      <alignment horizontal="left" vertical="top"/>
    </xf>
    <xf numFmtId="0" fontId="4" fillId="0" borderId="74" xfId="7" applyFont="1" applyBorder="1" applyAlignment="1">
      <alignment horizontal="center" vertical="top" wrapText="1"/>
    </xf>
    <xf numFmtId="190" fontId="13" fillId="0" borderId="74" xfId="7" applyNumberFormat="1" applyFont="1" applyBorder="1" applyAlignment="1">
      <alignment horizontal="right" vertical="top" wrapText="1"/>
    </xf>
    <xf numFmtId="0" fontId="4" fillId="0" borderId="74" xfId="7" applyFont="1" applyBorder="1" applyAlignment="1">
      <alignment horizontal="left" vertical="top" wrapText="1"/>
    </xf>
    <xf numFmtId="0" fontId="25" fillId="0" borderId="72" xfId="7" applyFont="1" applyBorder="1" applyAlignment="1">
      <alignment vertical="top" wrapText="1"/>
    </xf>
    <xf numFmtId="0" fontId="25" fillId="0" borderId="74" xfId="7" applyFont="1" applyBorder="1" applyAlignment="1">
      <alignment vertical="top" wrapText="1"/>
    </xf>
    <xf numFmtId="0" fontId="25" fillId="0" borderId="74" xfId="7" applyFont="1" applyBorder="1" applyAlignment="1">
      <alignment horizontal="center" vertical="top" wrapText="1"/>
    </xf>
    <xf numFmtId="0" fontId="3" fillId="0" borderId="5" xfId="7" applyFont="1" applyBorder="1" applyAlignment="1">
      <alignment horizontal="right" vertical="top"/>
    </xf>
    <xf numFmtId="0" fontId="3" fillId="0" borderId="4" xfId="7" applyFont="1" applyBorder="1" applyAlignment="1">
      <alignment vertical="top" wrapText="1"/>
    </xf>
    <xf numFmtId="0" fontId="3" fillId="0" borderId="4" xfId="7" applyFont="1" applyBorder="1" applyAlignment="1">
      <alignment horizontal="center" vertical="top" wrapText="1"/>
    </xf>
    <xf numFmtId="190" fontId="3" fillId="0" borderId="4" xfId="1" applyNumberFormat="1" applyFont="1" applyBorder="1" applyAlignment="1">
      <alignment horizontal="right" vertical="top" wrapText="1"/>
    </xf>
    <xf numFmtId="0" fontId="18" fillId="0" borderId="13" xfId="7" applyFont="1" applyBorder="1" applyAlignment="1">
      <alignment vertical="top" wrapText="1"/>
    </xf>
    <xf numFmtId="0" fontId="18" fillId="0" borderId="4" xfId="7" applyFont="1" applyBorder="1" applyAlignment="1">
      <alignment vertical="top" wrapText="1"/>
    </xf>
    <xf numFmtId="0" fontId="18" fillId="0" borderId="4" xfId="7" applyFont="1" applyBorder="1" applyAlignment="1">
      <alignment horizontal="center" vertical="top" wrapText="1"/>
    </xf>
    <xf numFmtId="0" fontId="31" fillId="0" borderId="44" xfId="0" applyFont="1" applyBorder="1" applyAlignment="1">
      <alignment vertical="top"/>
    </xf>
    <xf numFmtId="0" fontId="31" fillId="0" borderId="4" xfId="0" applyFont="1" applyBorder="1" applyAlignment="1">
      <alignment vertical="top"/>
    </xf>
    <xf numFmtId="0" fontId="31" fillId="0" borderId="2" xfId="0" applyFont="1" applyBorder="1" applyAlignment="1">
      <alignment vertical="top"/>
    </xf>
    <xf numFmtId="0" fontId="31" fillId="0" borderId="40" xfId="0" applyFont="1" applyBorder="1" applyAlignment="1">
      <alignment vertical="top"/>
    </xf>
    <xf numFmtId="0" fontId="31" fillId="0" borderId="3" xfId="0" applyFont="1" applyBorder="1" applyAlignment="1">
      <alignment vertical="top"/>
    </xf>
    <xf numFmtId="0" fontId="31" fillId="0" borderId="13" xfId="0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190" fontId="3" fillId="0" borderId="10" xfId="1" applyNumberFormat="1" applyFont="1" applyBorder="1" applyAlignment="1">
      <alignment vertical="top"/>
    </xf>
    <xf numFmtId="0" fontId="18" fillId="0" borderId="10" xfId="0" applyFont="1" applyBorder="1" applyAlignment="1">
      <alignment horizontal="center" vertical="top"/>
    </xf>
    <xf numFmtId="0" fontId="4" fillId="0" borderId="40" xfId="7" applyFont="1" applyBorder="1" applyAlignment="1">
      <alignment horizontal="center" vertical="top"/>
    </xf>
    <xf numFmtId="190" fontId="4" fillId="0" borderId="40" xfId="7" applyNumberFormat="1" applyFont="1" applyBorder="1" applyAlignment="1">
      <alignment horizontal="right" vertical="top"/>
    </xf>
    <xf numFmtId="0" fontId="4" fillId="0" borderId="40" xfId="7" applyFont="1" applyBorder="1" applyAlignment="1">
      <alignment horizontal="left" vertical="top"/>
    </xf>
    <xf numFmtId="0" fontId="25" fillId="0" borderId="44" xfId="7" applyFont="1" applyBorder="1" applyAlignment="1">
      <alignment vertical="top"/>
    </xf>
    <xf numFmtId="0" fontId="25" fillId="0" borderId="40" xfId="7" applyFont="1" applyBorder="1" applyAlignment="1">
      <alignment vertical="top"/>
    </xf>
    <xf numFmtId="0" fontId="25" fillId="0" borderId="40" xfId="7" applyFont="1" applyBorder="1" applyAlignment="1">
      <alignment horizontal="center" vertical="top"/>
    </xf>
    <xf numFmtId="0" fontId="18" fillId="0" borderId="40" xfId="7" applyFont="1" applyBorder="1" applyAlignment="1">
      <alignment vertical="top"/>
    </xf>
    <xf numFmtId="0" fontId="3" fillId="0" borderId="3" xfId="0" applyFont="1" applyFill="1" applyBorder="1" applyAlignment="1">
      <alignment horizontal="center" vertical="top"/>
    </xf>
    <xf numFmtId="0" fontId="44" fillId="0" borderId="27" xfId="0" applyFont="1" applyFill="1" applyBorder="1" applyAlignment="1">
      <alignment vertical="top"/>
    </xf>
    <xf numFmtId="188" fontId="68" fillId="0" borderId="87" xfId="4" applyNumberFormat="1" applyFont="1" applyFill="1" applyBorder="1" applyAlignment="1">
      <alignment horizontal="right" vertical="top" wrapText="1"/>
    </xf>
    <xf numFmtId="0" fontId="68" fillId="0" borderId="3" xfId="0" applyFont="1" applyFill="1" applyBorder="1" applyAlignment="1">
      <alignment horizontal="left" vertical="top" wrapText="1"/>
    </xf>
    <xf numFmtId="0" fontId="45" fillId="0" borderId="2" xfId="0" applyFont="1" applyBorder="1" applyAlignment="1">
      <alignment horizontal="center" vertical="top"/>
    </xf>
    <xf numFmtId="0" fontId="45" fillId="5" borderId="42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 wrapText="1"/>
    </xf>
    <xf numFmtId="0" fontId="23" fillId="0" borderId="0" xfId="0" applyFont="1" applyFill="1" applyAlignment="1">
      <alignment vertical="top"/>
    </xf>
    <xf numFmtId="0" fontId="25" fillId="0" borderId="75" xfId="6" applyFont="1" applyFill="1" applyBorder="1" applyAlignment="1">
      <alignment horizontal="center" vertical="top" wrapText="1"/>
    </xf>
    <xf numFmtId="3" fontId="4" fillId="0" borderId="75" xfId="6" applyNumberFormat="1" applyFont="1" applyFill="1" applyBorder="1" applyAlignment="1">
      <alignment vertical="top" wrapText="1"/>
    </xf>
    <xf numFmtId="0" fontId="19" fillId="0" borderId="75" xfId="6" applyFont="1" applyFill="1" applyBorder="1" applyAlignment="1">
      <alignment horizontal="left" vertical="top" wrapText="1"/>
    </xf>
    <xf numFmtId="0" fontId="25" fillId="0" borderId="76" xfId="6" applyFont="1" applyFill="1" applyBorder="1" applyAlignment="1">
      <alignment vertical="top" wrapText="1"/>
    </xf>
    <xf numFmtId="0" fontId="25" fillId="0" borderId="75" xfId="6" applyFont="1" applyFill="1" applyBorder="1" applyAlignment="1">
      <alignment vertical="top" wrapText="1"/>
    </xf>
    <xf numFmtId="0" fontId="20" fillId="0" borderId="0" xfId="6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34" xfId="6" applyFont="1" applyFill="1" applyBorder="1" applyAlignment="1">
      <alignment vertical="top" wrapText="1"/>
    </xf>
    <xf numFmtId="0" fontId="18" fillId="0" borderId="34" xfId="6" applyFont="1" applyFill="1" applyBorder="1" applyAlignment="1">
      <alignment horizontal="center" vertical="top" wrapText="1"/>
    </xf>
    <xf numFmtId="3" fontId="4" fillId="0" borderId="34" xfId="6" applyNumberFormat="1" applyFont="1" applyFill="1" applyBorder="1" applyAlignment="1">
      <alignment vertical="top" wrapText="1"/>
    </xf>
    <xf numFmtId="0" fontId="3" fillId="0" borderId="34" xfId="6" applyFont="1" applyFill="1" applyBorder="1" applyAlignment="1">
      <alignment horizontal="left" vertical="top" wrapText="1"/>
    </xf>
    <xf numFmtId="0" fontId="18" fillId="0" borderId="42" xfId="6" applyFont="1" applyFill="1" applyBorder="1" applyAlignment="1">
      <alignment vertical="top" wrapText="1"/>
    </xf>
    <xf numFmtId="0" fontId="18" fillId="0" borderId="34" xfId="6" applyFont="1" applyFill="1" applyBorder="1" applyAlignment="1">
      <alignment vertical="top" wrapText="1"/>
    </xf>
    <xf numFmtId="0" fontId="4" fillId="0" borderId="34" xfId="6" applyFont="1" applyFill="1" applyBorder="1" applyAlignment="1">
      <alignment horizontal="center" vertical="top" wrapText="1"/>
    </xf>
    <xf numFmtId="0" fontId="1" fillId="0" borderId="0" xfId="6" applyFill="1" applyAlignment="1">
      <alignment vertical="top"/>
    </xf>
    <xf numFmtId="3" fontId="4" fillId="0" borderId="10" xfId="6" applyNumberFormat="1" applyFont="1" applyFill="1" applyBorder="1" applyAlignment="1">
      <alignment vertical="top"/>
    </xf>
    <xf numFmtId="0" fontId="3" fillId="0" borderId="10" xfId="6" applyFont="1" applyFill="1" applyBorder="1" applyAlignment="1">
      <alignment horizontal="left" vertical="top"/>
    </xf>
    <xf numFmtId="0" fontId="18" fillId="0" borderId="12" xfId="6" applyFont="1" applyFill="1" applyBorder="1" applyAlignment="1">
      <alignment vertical="top"/>
    </xf>
    <xf numFmtId="0" fontId="18" fillId="0" borderId="12" xfId="6" applyFont="1" applyFill="1" applyBorder="1" applyAlignment="1">
      <alignment horizontal="center" vertical="top"/>
    </xf>
    <xf numFmtId="0" fontId="18" fillId="0" borderId="10" xfId="6" applyFont="1" applyFill="1" applyBorder="1" applyAlignment="1">
      <alignment vertical="top"/>
    </xf>
    <xf numFmtId="0" fontId="3" fillId="0" borderId="2" xfId="6" applyFont="1" applyFill="1" applyBorder="1" applyAlignment="1">
      <alignment vertical="top" wrapText="1"/>
    </xf>
    <xf numFmtId="0" fontId="37" fillId="0" borderId="2" xfId="6" applyFont="1" applyFill="1" applyBorder="1" applyAlignment="1">
      <alignment horizontal="center" vertical="top" wrapText="1"/>
    </xf>
    <xf numFmtId="3" fontId="12" fillId="0" borderId="2" xfId="6" applyNumberFormat="1" applyFont="1" applyFill="1" applyBorder="1" applyAlignment="1">
      <alignment horizontal="right" vertical="top"/>
    </xf>
    <xf numFmtId="3" fontId="37" fillId="0" borderId="2" xfId="6" applyNumberFormat="1" applyFont="1" applyFill="1" applyBorder="1" applyAlignment="1">
      <alignment horizontal="center" vertical="top"/>
    </xf>
    <xf numFmtId="0" fontId="37" fillId="0" borderId="2" xfId="6" applyFont="1" applyFill="1" applyBorder="1" applyAlignment="1">
      <alignment horizontal="center" vertical="top"/>
    </xf>
    <xf numFmtId="3" fontId="1" fillId="0" borderId="0" xfId="6" applyNumberFormat="1" applyFill="1" applyAlignment="1">
      <alignment vertical="top"/>
    </xf>
    <xf numFmtId="0" fontId="5" fillId="0" borderId="2" xfId="0" applyFont="1" applyFill="1" applyBorder="1" applyAlignment="1">
      <alignment vertical="top"/>
    </xf>
    <xf numFmtId="188" fontId="3" fillId="0" borderId="2" xfId="4" applyNumberFormat="1" applyFont="1" applyFill="1" applyBorder="1" applyAlignment="1">
      <alignment vertical="top"/>
    </xf>
    <xf numFmtId="0" fontId="18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18" fillId="0" borderId="2" xfId="6" applyFont="1" applyFill="1" applyBorder="1" applyAlignment="1">
      <alignment vertical="top" wrapText="1"/>
    </xf>
    <xf numFmtId="188" fontId="3" fillId="0" borderId="2" xfId="4" applyNumberFormat="1" applyFont="1" applyFill="1" applyBorder="1" applyAlignment="1">
      <alignment vertical="top" wrapText="1"/>
    </xf>
    <xf numFmtId="3" fontId="31" fillId="0" borderId="3" xfId="0" applyNumberFormat="1" applyFont="1" applyFill="1" applyBorder="1" applyAlignment="1">
      <alignment horizontal="center"/>
    </xf>
    <xf numFmtId="188" fontId="3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188" fontId="3" fillId="0" borderId="10" xfId="4" applyNumberFormat="1" applyFont="1" applyFill="1" applyBorder="1" applyAlignment="1">
      <alignment vertical="top" wrapText="1"/>
    </xf>
    <xf numFmtId="0" fontId="3" fillId="0" borderId="77" xfId="6" applyFont="1" applyFill="1" applyBorder="1" applyAlignment="1">
      <alignment horizontal="center" vertical="top" wrapText="1"/>
    </xf>
    <xf numFmtId="3" fontId="3" fillId="0" borderId="77" xfId="6" applyNumberFormat="1" applyFont="1" applyFill="1" applyBorder="1" applyAlignment="1">
      <alignment horizontal="right" vertical="top" wrapText="1"/>
    </xf>
    <xf numFmtId="0" fontId="5" fillId="0" borderId="77" xfId="6" applyFont="1" applyFill="1" applyBorder="1" applyAlignment="1">
      <alignment horizontal="left" vertical="top"/>
    </xf>
    <xf numFmtId="0" fontId="18" fillId="0" borderId="77" xfId="6" applyFont="1" applyFill="1" applyBorder="1" applyAlignment="1">
      <alignment vertical="top" wrapText="1"/>
    </xf>
    <xf numFmtId="0" fontId="44" fillId="0" borderId="0" xfId="0" applyFont="1" applyFill="1" applyAlignment="1">
      <alignment vertical="top"/>
    </xf>
    <xf numFmtId="0" fontId="67" fillId="0" borderId="0" xfId="0" applyFont="1" applyFill="1" applyAlignment="1">
      <alignment vertical="top"/>
    </xf>
    <xf numFmtId="188" fontId="67" fillId="0" borderId="92" xfId="4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8" fillId="0" borderId="2" xfId="0" applyFont="1" applyFill="1" applyBorder="1" applyAlignment="1">
      <alignment vertical="top"/>
    </xf>
    <xf numFmtId="0" fontId="5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8" fillId="0" borderId="1" xfId="6" applyFont="1" applyBorder="1" applyAlignment="1">
      <alignment vertical="top" wrapText="1"/>
    </xf>
    <xf numFmtId="3" fontId="44" fillId="0" borderId="3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3" fontId="31" fillId="0" borderId="3" xfId="0" applyNumberFormat="1" applyFont="1" applyFill="1" applyBorder="1" applyAlignment="1">
      <alignment horizontal="center" vertical="top"/>
    </xf>
    <xf numFmtId="188" fontId="31" fillId="0" borderId="3" xfId="0" applyNumberFormat="1" applyFont="1" applyFill="1" applyBorder="1" applyAlignment="1">
      <alignment horizontal="center" vertical="top"/>
    </xf>
    <xf numFmtId="49" fontId="3" fillId="0" borderId="29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>
      <alignment horizontal="right" vertical="top"/>
    </xf>
    <xf numFmtId="0" fontId="18" fillId="0" borderId="4" xfId="0" applyFont="1" applyBorder="1" applyAlignment="1">
      <alignment horizontal="center" vertical="top"/>
    </xf>
    <xf numFmtId="0" fontId="18" fillId="5" borderId="4" xfId="0" applyFont="1" applyFill="1" applyBorder="1" applyAlignment="1">
      <alignment horizontal="center" vertical="top"/>
    </xf>
    <xf numFmtId="0" fontId="18" fillId="0" borderId="78" xfId="6" applyFont="1" applyFill="1" applyBorder="1" applyAlignment="1">
      <alignment horizontal="center" vertical="top"/>
    </xf>
    <xf numFmtId="188" fontId="18" fillId="0" borderId="77" xfId="2" applyNumberFormat="1" applyFont="1" applyFill="1" applyBorder="1" applyAlignment="1">
      <alignment horizontal="center" vertical="top"/>
    </xf>
    <xf numFmtId="0" fontId="18" fillId="0" borderId="77" xfId="6" applyFont="1" applyFill="1" applyBorder="1" applyAlignment="1">
      <alignment horizontal="center" vertical="top"/>
    </xf>
    <xf numFmtId="188" fontId="5" fillId="0" borderId="4" xfId="4" applyNumberFormat="1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8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right" vertical="top"/>
    </xf>
    <xf numFmtId="0" fontId="5" fillId="0" borderId="2" xfId="0" applyFont="1" applyBorder="1"/>
    <xf numFmtId="0" fontId="5" fillId="0" borderId="79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4" fillId="0" borderId="74" xfId="7" applyFont="1" applyBorder="1" applyAlignment="1">
      <alignment horizontal="center" vertical="top"/>
    </xf>
    <xf numFmtId="190" fontId="4" fillId="0" borderId="74" xfId="7" applyNumberFormat="1" applyFont="1" applyBorder="1" applyAlignment="1">
      <alignment horizontal="right" vertical="top"/>
    </xf>
    <xf numFmtId="0" fontId="25" fillId="0" borderId="72" xfId="7" applyFont="1" applyBorder="1" applyAlignment="1">
      <alignment vertical="top"/>
    </xf>
    <xf numFmtId="0" fontId="25" fillId="0" borderId="74" xfId="7" applyFont="1" applyBorder="1" applyAlignment="1">
      <alignment vertical="top"/>
    </xf>
    <xf numFmtId="0" fontId="25" fillId="0" borderId="74" xfId="7" applyFont="1" applyBorder="1" applyAlignment="1">
      <alignment horizontal="center" vertical="top"/>
    </xf>
    <xf numFmtId="190" fontId="3" fillId="0" borderId="4" xfId="1" applyNumberFormat="1" applyFont="1" applyBorder="1" applyAlignment="1">
      <alignment vertical="top" wrapText="1"/>
    </xf>
    <xf numFmtId="190" fontId="4" fillId="0" borderId="74" xfId="7" applyNumberFormat="1" applyFont="1" applyBorder="1" applyAlignment="1">
      <alignment horizontal="right" vertical="top" wrapText="1"/>
    </xf>
    <xf numFmtId="0" fontId="67" fillId="0" borderId="29" xfId="0" applyFont="1" applyFill="1" applyBorder="1" applyAlignment="1">
      <alignment vertical="top" wrapText="1"/>
    </xf>
    <xf numFmtId="0" fontId="67" fillId="0" borderId="93" xfId="0" applyFont="1" applyFill="1" applyBorder="1" applyAlignment="1">
      <alignment horizontal="left" vertical="top" wrapText="1"/>
    </xf>
    <xf numFmtId="188" fontId="67" fillId="0" borderId="93" xfId="4" applyNumberFormat="1" applyFont="1" applyFill="1" applyBorder="1" applyAlignment="1">
      <alignment horizontal="right" vertical="top" wrapText="1"/>
    </xf>
    <xf numFmtId="3" fontId="4" fillId="0" borderId="72" xfId="0" applyNumberFormat="1" applyFont="1" applyBorder="1" applyAlignment="1">
      <alignment vertical="top" wrapText="1"/>
    </xf>
    <xf numFmtId="0" fontId="4" fillId="0" borderId="72" xfId="0" applyFont="1" applyBorder="1" applyAlignment="1">
      <alignment horizontal="left" vertical="top"/>
    </xf>
    <xf numFmtId="0" fontId="60" fillId="0" borderId="72" xfId="0" applyFont="1" applyBorder="1" applyAlignment="1">
      <alignment vertical="top"/>
    </xf>
    <xf numFmtId="0" fontId="60" fillId="0" borderId="74" xfId="0" applyFont="1" applyBorder="1" applyAlignment="1">
      <alignment vertical="top"/>
    </xf>
    <xf numFmtId="0" fontId="5" fillId="0" borderId="4" xfId="7" applyFont="1" applyBorder="1" applyAlignment="1">
      <alignment horizontal="left" vertical="top"/>
    </xf>
    <xf numFmtId="0" fontId="18" fillId="0" borderId="4" xfId="7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74" xfId="0" applyFont="1" applyBorder="1" applyAlignment="1">
      <alignment horizontal="center" vertical="top" wrapText="1"/>
    </xf>
    <xf numFmtId="188" fontId="4" fillId="0" borderId="74" xfId="4" applyNumberFormat="1" applyFont="1" applyBorder="1" applyAlignment="1">
      <alignment vertical="top" wrapText="1"/>
    </xf>
    <xf numFmtId="0" fontId="3" fillId="0" borderId="74" xfId="0" applyFont="1" applyBorder="1" applyAlignment="1">
      <alignment horizontal="left" vertical="top" wrapText="1"/>
    </xf>
    <xf numFmtId="0" fontId="18" fillId="0" borderId="72" xfId="0" applyFont="1" applyBorder="1" applyAlignment="1">
      <alignment vertical="top" wrapText="1"/>
    </xf>
    <xf numFmtId="0" fontId="18" fillId="0" borderId="74" xfId="0" applyFont="1" applyBorder="1" applyAlignment="1">
      <alignment vertical="top" wrapText="1"/>
    </xf>
    <xf numFmtId="0" fontId="18" fillId="0" borderId="74" xfId="0" applyFont="1" applyBorder="1" applyAlignment="1">
      <alignment horizontal="center" vertical="top" wrapText="1"/>
    </xf>
    <xf numFmtId="0" fontId="4" fillId="0" borderId="74" xfId="0" applyFont="1" applyBorder="1" applyAlignment="1">
      <alignment horizontal="center" vertical="top" wrapText="1"/>
    </xf>
    <xf numFmtId="49" fontId="18" fillId="0" borderId="29" xfId="0" applyNumberFormat="1" applyFont="1" applyBorder="1" applyAlignment="1">
      <alignment horizontal="right" vertical="top"/>
    </xf>
    <xf numFmtId="3" fontId="5" fillId="0" borderId="13" xfId="0" applyNumberFormat="1" applyFont="1" applyFill="1" applyBorder="1" applyAlignment="1">
      <alignment horizontal="right" vertical="top"/>
    </xf>
    <xf numFmtId="49" fontId="13" fillId="3" borderId="80" xfId="10" applyNumberFormat="1" applyFont="1" applyFill="1" applyBorder="1" applyAlignment="1" applyProtection="1">
      <alignment horizontal="left" vertical="top"/>
    </xf>
    <xf numFmtId="49" fontId="13" fillId="3" borderId="8" xfId="10" applyNumberFormat="1" applyFont="1" applyFill="1" applyBorder="1" applyAlignment="1">
      <alignment horizontal="centerContinuous" vertical="top"/>
    </xf>
    <xf numFmtId="190" fontId="13" fillId="3" borderId="9" xfId="1" applyNumberFormat="1" applyFont="1" applyFill="1" applyBorder="1" applyAlignment="1" applyProtection="1">
      <alignment horizontal="right" vertical="top"/>
    </xf>
    <xf numFmtId="49" fontId="13" fillId="4" borderId="17" xfId="6" applyNumberFormat="1" applyFont="1" applyFill="1" applyBorder="1" applyAlignment="1">
      <alignment horizontal="center" vertical="top" wrapText="1"/>
    </xf>
    <xf numFmtId="190" fontId="3" fillId="0" borderId="12" xfId="1" applyNumberFormat="1" applyFont="1" applyBorder="1" applyAlignment="1">
      <alignment vertical="top"/>
    </xf>
    <xf numFmtId="0" fontId="3" fillId="0" borderId="5" xfId="6" applyFont="1" applyBorder="1" applyAlignment="1">
      <alignment vertical="top"/>
    </xf>
    <xf numFmtId="0" fontId="3" fillId="0" borderId="4" xfId="6" applyFont="1" applyBorder="1" applyAlignment="1">
      <alignment horizontal="center" vertical="top" wrapText="1"/>
    </xf>
    <xf numFmtId="3" fontId="3" fillId="0" borderId="4" xfId="6" applyNumberFormat="1" applyFont="1" applyBorder="1" applyAlignment="1">
      <alignment horizontal="right" vertical="top" wrapText="1"/>
    </xf>
    <xf numFmtId="0" fontId="18" fillId="0" borderId="13" xfId="6" applyFont="1" applyBorder="1" applyAlignment="1">
      <alignment vertical="top" wrapText="1"/>
    </xf>
    <xf numFmtId="0" fontId="18" fillId="0" borderId="4" xfId="6" applyFont="1" applyBorder="1" applyAlignment="1">
      <alignment horizontal="center" vertical="top" wrapText="1"/>
    </xf>
    <xf numFmtId="0" fontId="4" fillId="0" borderId="32" xfId="0" applyFont="1" applyFill="1" applyBorder="1" applyAlignment="1">
      <alignment vertical="top" wrapText="1"/>
    </xf>
    <xf numFmtId="0" fontId="4" fillId="0" borderId="32" xfId="0" applyFont="1" applyFill="1" applyBorder="1" applyAlignment="1">
      <alignment horizontal="center" vertical="top" wrapText="1"/>
    </xf>
    <xf numFmtId="188" fontId="4" fillId="0" borderId="32" xfId="4" applyNumberFormat="1" applyFont="1" applyFill="1" applyBorder="1" applyAlignment="1">
      <alignment horizontal="right" vertical="top" wrapText="1"/>
    </xf>
    <xf numFmtId="0" fontId="4" fillId="0" borderId="32" xfId="0" applyFont="1" applyFill="1" applyBorder="1" applyAlignment="1">
      <alignment horizontal="left" vertical="top" wrapText="1"/>
    </xf>
    <xf numFmtId="0" fontId="25" fillId="0" borderId="22" xfId="0" applyFont="1" applyFill="1" applyBorder="1" applyAlignment="1">
      <alignment horizontal="center" vertical="top" wrapText="1"/>
    </xf>
    <xf numFmtId="0" fontId="25" fillId="0" borderId="32" xfId="0" applyFont="1" applyFill="1" applyBorder="1" applyAlignment="1">
      <alignment horizontal="center" vertical="top" wrapText="1"/>
    </xf>
    <xf numFmtId="0" fontId="25" fillId="0" borderId="32" xfId="0" applyFont="1" applyFill="1" applyBorder="1" applyAlignment="1">
      <alignment vertical="top" wrapText="1"/>
    </xf>
    <xf numFmtId="0" fontId="18" fillId="0" borderId="32" xfId="0" applyFont="1" applyFill="1" applyBorder="1" applyAlignment="1">
      <alignment vertical="top" wrapText="1"/>
    </xf>
    <xf numFmtId="1" fontId="18" fillId="0" borderId="3" xfId="0" applyNumberFormat="1" applyFont="1" applyFill="1" applyBorder="1" applyAlignment="1">
      <alignment horizontal="center" vertical="top"/>
    </xf>
    <xf numFmtId="1" fontId="18" fillId="0" borderId="2" xfId="0" applyNumberFormat="1" applyFont="1" applyFill="1" applyBorder="1" applyAlignment="1">
      <alignment horizontal="center" vertical="top"/>
    </xf>
    <xf numFmtId="0" fontId="0" fillId="0" borderId="0" xfId="0" applyAlignment="1"/>
    <xf numFmtId="0" fontId="18" fillId="0" borderId="4" xfId="7" applyFont="1" applyBorder="1" applyAlignment="1">
      <alignment horizontal="right" vertical="top" wrapText="1"/>
    </xf>
    <xf numFmtId="0" fontId="13" fillId="0" borderId="32" xfId="7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0" fontId="18" fillId="0" borderId="4" xfId="7" applyFont="1" applyBorder="1" applyAlignment="1">
      <alignment horizontal="left" vertical="top"/>
    </xf>
    <xf numFmtId="0" fontId="4" fillId="0" borderId="48" xfId="7" applyFont="1" applyBorder="1" applyAlignment="1">
      <alignment vertical="top" wrapText="1"/>
    </xf>
    <xf numFmtId="0" fontId="51" fillId="0" borderId="0" xfId="0" applyFont="1" applyAlignment="1">
      <alignment vertical="top" wrapText="1"/>
    </xf>
    <xf numFmtId="190" fontId="5" fillId="0" borderId="10" xfId="1" applyNumberFormat="1" applyFont="1" applyBorder="1" applyAlignment="1">
      <alignment horizontal="left" vertical="top" wrapText="1"/>
    </xf>
    <xf numFmtId="190" fontId="27" fillId="0" borderId="17" xfId="1" applyNumberFormat="1" applyFont="1" applyBorder="1"/>
    <xf numFmtId="0" fontId="3" fillId="0" borderId="4" xfId="0" applyFont="1" applyBorder="1" applyAlignment="1">
      <alignment vertical="top"/>
    </xf>
    <xf numFmtId="0" fontId="4" fillId="0" borderId="75" xfId="6" applyFont="1" applyBorder="1" applyAlignment="1">
      <alignment horizontal="left" vertical="top" wrapText="1"/>
    </xf>
    <xf numFmtId="0" fontId="4" fillId="0" borderId="75" xfId="6" applyFont="1" applyBorder="1" applyAlignment="1">
      <alignment horizontal="center" vertical="top" wrapText="1"/>
    </xf>
    <xf numFmtId="188" fontId="4" fillId="0" borderId="75" xfId="2" applyNumberFormat="1" applyFont="1" applyBorder="1" applyAlignment="1">
      <alignment horizontal="right" vertical="top" wrapText="1"/>
    </xf>
    <xf numFmtId="0" fontId="4" fillId="0" borderId="76" xfId="6" applyFont="1" applyBorder="1" applyAlignment="1">
      <alignment vertical="top" wrapText="1"/>
    </xf>
    <xf numFmtId="0" fontId="4" fillId="0" borderId="75" xfId="6" applyFont="1" applyBorder="1" applyAlignment="1">
      <alignment vertical="top" wrapText="1"/>
    </xf>
    <xf numFmtId="0" fontId="3" fillId="0" borderId="32" xfId="0" applyFont="1" applyFill="1" applyBorder="1" applyAlignment="1">
      <alignment vertical="top" wrapText="1"/>
    </xf>
    <xf numFmtId="0" fontId="3" fillId="0" borderId="32" xfId="0" applyFont="1" applyFill="1" applyBorder="1" applyAlignment="1">
      <alignment horizontal="center" vertical="top" wrapText="1"/>
    </xf>
    <xf numFmtId="188" fontId="3" fillId="0" borderId="32" xfId="4" applyNumberFormat="1" applyFont="1" applyFill="1" applyBorder="1" applyAlignment="1">
      <alignment horizontal="right" vertical="top" wrapText="1"/>
    </xf>
    <xf numFmtId="0" fontId="5" fillId="0" borderId="32" xfId="6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center" vertical="top" wrapText="1"/>
    </xf>
    <xf numFmtId="0" fontId="18" fillId="0" borderId="32" xfId="0" applyFont="1" applyFill="1" applyBorder="1" applyAlignment="1">
      <alignment horizontal="center" vertical="top" wrapText="1"/>
    </xf>
    <xf numFmtId="0" fontId="18" fillId="0" borderId="4" xfId="6" applyFont="1" applyBorder="1" applyAlignment="1">
      <alignment horizontal="left" vertical="top" wrapText="1"/>
    </xf>
    <xf numFmtId="0" fontId="18" fillId="0" borderId="13" xfId="6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right" vertical="top"/>
    </xf>
    <xf numFmtId="0" fontId="13" fillId="0" borderId="75" xfId="6" applyFont="1" applyBorder="1" applyAlignment="1">
      <alignment horizontal="center" vertical="top" wrapText="1"/>
    </xf>
    <xf numFmtId="3" fontId="4" fillId="0" borderId="75" xfId="6" applyNumberFormat="1" applyFont="1" applyBorder="1" applyAlignment="1">
      <alignment vertical="top" wrapText="1"/>
    </xf>
    <xf numFmtId="0" fontId="3" fillId="0" borderId="5" xfId="6" applyFont="1" applyBorder="1" applyAlignment="1">
      <alignment horizontal="right" vertical="top"/>
    </xf>
    <xf numFmtId="3" fontId="3" fillId="0" borderId="4" xfId="6" applyNumberFormat="1" applyFont="1" applyBorder="1" applyAlignment="1">
      <alignment vertical="top" wrapText="1"/>
    </xf>
    <xf numFmtId="0" fontId="3" fillId="0" borderId="13" xfId="6" applyFont="1" applyBorder="1" applyAlignment="1">
      <alignment horizontal="left" vertical="top" wrapText="1"/>
    </xf>
    <xf numFmtId="0" fontId="18" fillId="0" borderId="4" xfId="0" applyFont="1" applyBorder="1" applyAlignment="1">
      <alignment horizontal="right" vertical="top"/>
    </xf>
    <xf numFmtId="0" fontId="5" fillId="0" borderId="4" xfId="0" applyFont="1" applyBorder="1" applyAlignment="1">
      <alignment horizontal="center" vertical="top"/>
    </xf>
    <xf numFmtId="188" fontId="5" fillId="0" borderId="4" xfId="4" applyNumberFormat="1" applyFont="1" applyBorder="1" applyAlignment="1">
      <alignment vertical="top"/>
    </xf>
    <xf numFmtId="0" fontId="3" fillId="0" borderId="13" xfId="0" applyFont="1" applyFill="1" applyBorder="1" applyAlignment="1">
      <alignment horizontal="center" vertical="top"/>
    </xf>
    <xf numFmtId="188" fontId="3" fillId="0" borderId="13" xfId="4" applyNumberFormat="1" applyFont="1" applyFill="1" applyBorder="1" applyAlignment="1">
      <alignment horizontal="right" vertical="top" shrinkToFit="1"/>
    </xf>
    <xf numFmtId="0" fontId="18" fillId="0" borderId="4" xfId="0" applyFont="1" applyFill="1" applyBorder="1" applyAlignment="1">
      <alignment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192" fontId="3" fillId="0" borderId="27" xfId="0" applyNumberFormat="1" applyFont="1" applyFill="1" applyBorder="1" applyAlignment="1">
      <alignment horizontal="left" vertical="top" wrapText="1"/>
    </xf>
    <xf numFmtId="0" fontId="12" fillId="0" borderId="87" xfId="0" applyFont="1" applyFill="1" applyBorder="1" applyAlignment="1">
      <alignment horizontal="center" vertical="top" wrapText="1"/>
    </xf>
    <xf numFmtId="188" fontId="12" fillId="0" borderId="87" xfId="4" applyNumberFormat="1" applyFont="1" applyFill="1" applyBorder="1" applyAlignment="1">
      <alignment horizontal="right" vertical="top" shrinkToFit="1"/>
    </xf>
    <xf numFmtId="0" fontId="47" fillId="0" borderId="3" xfId="0" applyFont="1" applyFill="1" applyBorder="1" applyAlignment="1">
      <alignment vertical="top"/>
    </xf>
    <xf numFmtId="0" fontId="47" fillId="0" borderId="3" xfId="0" applyFont="1" applyFill="1" applyBorder="1" applyAlignment="1">
      <alignment horizontal="center" vertical="top" wrapText="1"/>
    </xf>
    <xf numFmtId="0" fontId="47" fillId="0" borderId="2" xfId="0" applyFont="1" applyFill="1" applyBorder="1" applyAlignment="1">
      <alignment horizontal="center" vertical="top" wrapText="1"/>
    </xf>
    <xf numFmtId="0" fontId="67" fillId="0" borderId="3" xfId="0" applyFont="1" applyFill="1" applyBorder="1" applyAlignment="1">
      <alignment vertical="top"/>
    </xf>
    <xf numFmtId="0" fontId="0" fillId="0" borderId="0" xfId="0" applyBorder="1" applyAlignment="1">
      <alignment horizontal="center" vertical="top"/>
    </xf>
    <xf numFmtId="189" fontId="13" fillId="3" borderId="11" xfId="10" applyNumberFormat="1" applyFont="1" applyFill="1" applyBorder="1" applyAlignment="1">
      <alignment horizontal="right" vertical="top" shrinkToFit="1"/>
    </xf>
    <xf numFmtId="193" fontId="13" fillId="3" borderId="22" xfId="10" applyNumberFormat="1" applyFont="1" applyFill="1" applyBorder="1" applyAlignment="1">
      <alignment horizontal="right" vertical="top" shrinkToFit="1"/>
    </xf>
    <xf numFmtId="0" fontId="3" fillId="0" borderId="14" xfId="6" applyFont="1" applyBorder="1" applyAlignment="1">
      <alignment horizontal="right" vertical="top"/>
    </xf>
    <xf numFmtId="0" fontId="4" fillId="0" borderId="16" xfId="6" applyFont="1" applyBorder="1" applyAlignment="1">
      <alignment vertical="top" wrapText="1"/>
    </xf>
    <xf numFmtId="188" fontId="4" fillId="0" borderId="16" xfId="6" applyNumberFormat="1" applyFont="1" applyBorder="1" applyAlignment="1">
      <alignment horizontal="right" vertical="top" wrapText="1"/>
    </xf>
    <xf numFmtId="0" fontId="3" fillId="0" borderId="16" xfId="6" applyFont="1" applyBorder="1" applyAlignment="1">
      <alignment vertical="top" wrapText="1"/>
    </xf>
    <xf numFmtId="190" fontId="3" fillId="0" borderId="13" xfId="1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/>
    </xf>
    <xf numFmtId="0" fontId="3" fillId="0" borderId="13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left" vertical="top" wrapText="1"/>
    </xf>
    <xf numFmtId="0" fontId="19" fillId="0" borderId="75" xfId="6" applyFont="1" applyBorder="1" applyAlignment="1">
      <alignment horizontal="left" vertical="top"/>
    </xf>
    <xf numFmtId="188" fontId="19" fillId="0" borderId="75" xfId="2" applyNumberFormat="1" applyFont="1" applyBorder="1" applyAlignment="1">
      <alignment horizontal="right" vertical="top" wrapText="1"/>
    </xf>
    <xf numFmtId="0" fontId="19" fillId="0" borderId="75" xfId="6" applyFont="1" applyBorder="1" applyAlignment="1">
      <alignment vertical="top" wrapText="1"/>
    </xf>
    <xf numFmtId="3" fontId="19" fillId="0" borderId="75" xfId="6" applyNumberFormat="1" applyFont="1" applyBorder="1" applyAlignment="1">
      <alignment vertical="top"/>
    </xf>
    <xf numFmtId="188" fontId="19" fillId="0" borderId="75" xfId="6" applyNumberFormat="1" applyFont="1" applyBorder="1" applyAlignment="1">
      <alignment horizontal="right" vertical="top" wrapText="1"/>
    </xf>
    <xf numFmtId="0" fontId="3" fillId="0" borderId="13" xfId="6" applyFont="1" applyBorder="1" applyAlignment="1">
      <alignment horizontal="right" vertical="top" wrapText="1"/>
    </xf>
    <xf numFmtId="0" fontId="4" fillId="0" borderId="74" xfId="7" applyFont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192" fontId="3" fillId="0" borderId="4" xfId="0" applyNumberFormat="1" applyFont="1" applyFill="1" applyBorder="1" applyAlignment="1">
      <alignment horizontal="left" vertical="top"/>
    </xf>
    <xf numFmtId="3" fontId="3" fillId="0" borderId="4" xfId="0" applyNumberFormat="1" applyFont="1" applyBorder="1" applyAlignment="1">
      <alignment vertical="top" wrapText="1"/>
    </xf>
    <xf numFmtId="0" fontId="19" fillId="0" borderId="58" xfId="6" applyFont="1" applyBorder="1" applyAlignment="1">
      <alignment horizontal="left" vertical="top" wrapText="1"/>
    </xf>
    <xf numFmtId="188" fontId="19" fillId="0" borderId="37" xfId="2" applyNumberFormat="1" applyFont="1" applyBorder="1" applyAlignment="1">
      <alignment horizontal="right" vertical="top"/>
    </xf>
    <xf numFmtId="190" fontId="3" fillId="0" borderId="27" xfId="1" applyNumberFormat="1" applyFont="1" applyBorder="1" applyAlignment="1">
      <alignment horizontal="right" vertical="top" wrapText="1"/>
    </xf>
    <xf numFmtId="0" fontId="3" fillId="0" borderId="27" xfId="0" applyFont="1" applyBorder="1" applyAlignment="1">
      <alignment vertical="top" wrapText="1"/>
    </xf>
    <xf numFmtId="188" fontId="4" fillId="0" borderId="94" xfId="4" applyNumberFormat="1" applyFont="1" applyFill="1" applyBorder="1" applyAlignment="1">
      <alignment horizontal="right" vertical="top"/>
    </xf>
    <xf numFmtId="190" fontId="44" fillId="0" borderId="27" xfId="1" applyNumberFormat="1" applyFont="1" applyBorder="1" applyAlignment="1">
      <alignment horizontal="right" vertical="top" wrapText="1"/>
    </xf>
    <xf numFmtId="188" fontId="45" fillId="0" borderId="94" xfId="4" applyNumberFormat="1" applyFont="1" applyFill="1" applyBorder="1" applyAlignment="1">
      <alignment horizontal="right" vertical="top"/>
    </xf>
    <xf numFmtId="0" fontId="44" fillId="0" borderId="27" xfId="0" applyFont="1" applyBorder="1" applyAlignment="1">
      <alignment horizontal="right" vertical="top" wrapText="1"/>
    </xf>
    <xf numFmtId="190" fontId="3" fillId="0" borderId="3" xfId="1" applyNumberFormat="1" applyFont="1" applyBorder="1" applyAlignment="1">
      <alignment horizontal="center" vertical="top" wrapText="1"/>
    </xf>
    <xf numFmtId="0" fontId="44" fillId="0" borderId="3" xfId="0" applyFont="1" applyBorder="1" applyAlignment="1">
      <alignment vertical="top" wrapText="1"/>
    </xf>
    <xf numFmtId="188" fontId="4" fillId="0" borderId="95" xfId="4" applyNumberFormat="1" applyFont="1" applyFill="1" applyBorder="1" applyAlignment="1">
      <alignment horizontal="right" vertical="top"/>
    </xf>
    <xf numFmtId="43" fontId="44" fillId="0" borderId="22" xfId="0" applyNumberFormat="1" applyFont="1" applyBorder="1" applyAlignment="1">
      <alignment vertical="top"/>
    </xf>
    <xf numFmtId="190" fontId="44" fillId="0" borderId="22" xfId="0" applyNumberFormat="1" applyFont="1" applyBorder="1" applyAlignment="1">
      <alignment vertical="top"/>
    </xf>
    <xf numFmtId="0" fontId="5" fillId="0" borderId="22" xfId="0" applyFont="1" applyBorder="1" applyAlignment="1">
      <alignment vertical="top" wrapText="1"/>
    </xf>
    <xf numFmtId="188" fontId="4" fillId="0" borderId="27" xfId="4" applyNumberFormat="1" applyFont="1" applyFill="1" applyBorder="1" applyAlignment="1">
      <alignment horizontal="right" vertical="top"/>
    </xf>
    <xf numFmtId="188" fontId="45" fillId="0" borderId="27" xfId="4" applyNumberFormat="1" applyFont="1" applyFill="1" applyBorder="1" applyAlignment="1">
      <alignment horizontal="right" vertical="top"/>
    </xf>
    <xf numFmtId="188" fontId="45" fillId="0" borderId="95" xfId="4" applyNumberFormat="1" applyFont="1" applyFill="1" applyBorder="1" applyAlignment="1">
      <alignment horizontal="right" vertical="top"/>
    </xf>
    <xf numFmtId="190" fontId="13" fillId="0" borderId="50" xfId="7" applyNumberFormat="1" applyFont="1" applyBorder="1" applyAlignment="1">
      <alignment horizontal="right" vertical="top" wrapText="1"/>
    </xf>
    <xf numFmtId="191" fontId="55" fillId="0" borderId="0" xfId="0" applyNumberFormat="1" applyFont="1" applyAlignment="1">
      <alignment vertical="top"/>
    </xf>
    <xf numFmtId="193" fontId="55" fillId="0" borderId="0" xfId="0" applyNumberFormat="1" applyFont="1" applyAlignment="1">
      <alignment vertical="top"/>
    </xf>
    <xf numFmtId="189" fontId="55" fillId="0" borderId="0" xfId="0" applyNumberFormat="1" applyFont="1" applyAlignment="1">
      <alignment vertical="top"/>
    </xf>
    <xf numFmtId="188" fontId="13" fillId="0" borderId="25" xfId="4" applyNumberFormat="1" applyFont="1" applyBorder="1" applyAlignment="1">
      <alignment horizontal="right" vertical="top"/>
    </xf>
    <xf numFmtId="3" fontId="13" fillId="0" borderId="75" xfId="6" applyNumberFormat="1" applyFont="1" applyBorder="1" applyAlignment="1">
      <alignment vertical="top"/>
    </xf>
    <xf numFmtId="0" fontId="4" fillId="0" borderId="76" xfId="6" applyFont="1" applyBorder="1" applyAlignment="1">
      <alignment horizontal="left" vertical="top"/>
    </xf>
    <xf numFmtId="0" fontId="28" fillId="0" borderId="10" xfId="7" applyFont="1" applyBorder="1" applyAlignment="1">
      <alignment vertical="top"/>
    </xf>
    <xf numFmtId="0" fontId="3" fillId="0" borderId="10" xfId="7" applyFont="1" applyBorder="1" applyAlignment="1">
      <alignment horizontal="right" vertical="top" wrapText="1"/>
    </xf>
    <xf numFmtId="190" fontId="3" fillId="0" borderId="13" xfId="1" applyNumberFormat="1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40" fillId="0" borderId="0" xfId="0" applyFont="1"/>
    <xf numFmtId="190" fontId="12" fillId="0" borderId="12" xfId="1" applyNumberFormat="1" applyFont="1" applyBorder="1" applyAlignment="1">
      <alignment vertical="top"/>
    </xf>
    <xf numFmtId="0" fontId="14" fillId="0" borderId="12" xfId="6" applyFont="1" applyBorder="1" applyAlignment="1">
      <alignment horizontal="left" vertical="top" wrapText="1"/>
    </xf>
    <xf numFmtId="0" fontId="3" fillId="0" borderId="3" xfId="0" applyFont="1" applyBorder="1"/>
    <xf numFmtId="190" fontId="3" fillId="0" borderId="3" xfId="1" applyNumberFormat="1" applyFont="1" applyBorder="1"/>
    <xf numFmtId="0" fontId="34" fillId="0" borderId="0" xfId="0" applyFont="1" applyAlignment="1">
      <alignment vertical="top"/>
    </xf>
    <xf numFmtId="0" fontId="5" fillId="0" borderId="4" xfId="6" applyFont="1" applyBorder="1" applyAlignment="1">
      <alignment horizontal="left" vertical="top"/>
    </xf>
    <xf numFmtId="0" fontId="37" fillId="0" borderId="15" xfId="6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center" vertical="top" wrapText="1"/>
    </xf>
    <xf numFmtId="3" fontId="3" fillId="0" borderId="10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188" fontId="5" fillId="0" borderId="2" xfId="2" applyNumberFormat="1" applyFont="1" applyBorder="1" applyAlignment="1">
      <alignment vertical="top" wrapText="1"/>
    </xf>
    <xf numFmtId="188" fontId="5" fillId="0" borderId="4" xfId="2" applyNumberFormat="1" applyFont="1" applyBorder="1" applyAlignment="1">
      <alignment vertical="top" wrapText="1"/>
    </xf>
    <xf numFmtId="0" fontId="5" fillId="5" borderId="12" xfId="0" applyFont="1" applyFill="1" applyBorder="1" applyAlignment="1">
      <alignment vertical="top"/>
    </xf>
    <xf numFmtId="0" fontId="5" fillId="5" borderId="13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37" fillId="0" borderId="2" xfId="6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top"/>
    </xf>
    <xf numFmtId="0" fontId="3" fillId="0" borderId="4" xfId="6" applyFont="1" applyBorder="1" applyAlignment="1">
      <alignment vertical="top"/>
    </xf>
    <xf numFmtId="0" fontId="3" fillId="0" borderId="4" xfId="6" applyFont="1" applyBorder="1" applyAlignment="1">
      <alignment horizontal="center" vertical="top"/>
    </xf>
    <xf numFmtId="3" fontId="3" fillId="0" borderId="4" xfId="6" applyNumberFormat="1" applyFont="1" applyBorder="1" applyAlignment="1">
      <alignment horizontal="right" vertical="top"/>
    </xf>
    <xf numFmtId="0" fontId="18" fillId="0" borderId="13" xfId="6" applyFont="1" applyBorder="1" applyAlignment="1">
      <alignment vertical="top"/>
    </xf>
    <xf numFmtId="0" fontId="18" fillId="0" borderId="4" xfId="6" applyFont="1" applyBorder="1" applyAlignment="1">
      <alignment vertical="top"/>
    </xf>
    <xf numFmtId="0" fontId="18" fillId="0" borderId="4" xfId="6" applyFont="1" applyBorder="1" applyAlignment="1">
      <alignment horizontal="center" vertical="top"/>
    </xf>
    <xf numFmtId="192" fontId="3" fillId="0" borderId="29" xfId="0" applyNumberFormat="1" applyFont="1" applyFill="1" applyBorder="1" applyAlignment="1">
      <alignment horizontal="left" vertical="top"/>
    </xf>
    <xf numFmtId="1" fontId="25" fillId="0" borderId="13" xfId="0" applyNumberFormat="1" applyFont="1" applyFill="1" applyBorder="1" applyAlignment="1">
      <alignment horizontal="center" vertical="top" wrapText="1"/>
    </xf>
    <xf numFmtId="0" fontId="23" fillId="0" borderId="27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1" fontId="25" fillId="0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12" fillId="0" borderId="13" xfId="0" applyFont="1" applyBorder="1" applyAlignment="1">
      <alignment horizontal="center" vertical="top"/>
    </xf>
    <xf numFmtId="190" fontId="12" fillId="0" borderId="13" xfId="1" applyNumberFormat="1" applyFont="1" applyBorder="1" applyAlignment="1">
      <alignment vertical="top"/>
    </xf>
    <xf numFmtId="0" fontId="37" fillId="0" borderId="4" xfId="6" applyFont="1" applyFill="1" applyBorder="1" applyAlignment="1">
      <alignment horizontal="left" vertical="top" wrapText="1"/>
    </xf>
    <xf numFmtId="0" fontId="37" fillId="0" borderId="13" xfId="0" applyFont="1" applyBorder="1" applyAlignment="1">
      <alignment vertical="top"/>
    </xf>
    <xf numFmtId="0" fontId="37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/>
    </xf>
    <xf numFmtId="0" fontId="3" fillId="0" borderId="2" xfId="6" applyFont="1" applyFill="1" applyBorder="1" applyAlignment="1">
      <alignment horizontal="center" vertical="top" wrapText="1"/>
    </xf>
    <xf numFmtId="3" fontId="3" fillId="0" borderId="2" xfId="6" applyNumberFormat="1" applyFont="1" applyFill="1" applyBorder="1" applyAlignment="1">
      <alignment horizontal="right" vertical="top" wrapText="1"/>
    </xf>
    <xf numFmtId="0" fontId="18" fillId="0" borderId="2" xfId="6" applyFont="1" applyFill="1" applyBorder="1" applyAlignment="1">
      <alignment horizontal="center" vertical="top" wrapText="1"/>
    </xf>
    <xf numFmtId="0" fontId="28" fillId="0" borderId="10" xfId="0" applyFont="1" applyBorder="1" applyAlignment="1">
      <alignment vertical="top" wrapText="1"/>
    </xf>
    <xf numFmtId="0" fontId="28" fillId="0" borderId="25" xfId="0" applyFont="1" applyBorder="1" applyAlignment="1">
      <alignment horizontal="left" vertical="top" wrapText="1"/>
    </xf>
    <xf numFmtId="0" fontId="4" fillId="0" borderId="40" xfId="6" applyFont="1" applyBorder="1" applyAlignment="1">
      <alignment vertical="top" wrapText="1"/>
    </xf>
    <xf numFmtId="0" fontId="18" fillId="0" borderId="0" xfId="6" applyFont="1" applyAlignment="1">
      <alignment vertical="top"/>
    </xf>
    <xf numFmtId="0" fontId="18" fillId="4" borderId="38" xfId="6" applyFont="1" applyFill="1" applyBorder="1" applyAlignment="1">
      <alignment vertical="top"/>
    </xf>
    <xf numFmtId="0" fontId="18" fillId="4" borderId="14" xfId="6" applyFont="1" applyFill="1" applyBorder="1" applyAlignment="1">
      <alignment vertical="top"/>
    </xf>
    <xf numFmtId="0" fontId="18" fillId="0" borderId="59" xfId="6" applyFont="1" applyBorder="1" applyAlignment="1">
      <alignment horizontal="right" vertical="top"/>
    </xf>
    <xf numFmtId="0" fontId="18" fillId="0" borderId="20" xfId="0" applyFont="1" applyBorder="1" applyAlignment="1">
      <alignment horizontal="center" vertical="top"/>
    </xf>
    <xf numFmtId="190" fontId="18" fillId="0" borderId="7" xfId="1" applyNumberFormat="1" applyFont="1" applyBorder="1" applyAlignment="1">
      <alignment horizontal="right"/>
    </xf>
    <xf numFmtId="0" fontId="18" fillId="0" borderId="7" xfId="6" applyFont="1" applyBorder="1" applyAlignment="1">
      <alignment horizontal="right" vertical="top"/>
    </xf>
    <xf numFmtId="0" fontId="18" fillId="0" borderId="6" xfId="6" applyFont="1" applyBorder="1" applyAlignment="1">
      <alignment horizontal="right" vertical="top"/>
    </xf>
    <xf numFmtId="0" fontId="18" fillId="0" borderId="5" xfId="0" applyFont="1" applyBorder="1" applyAlignment="1">
      <alignment vertical="top"/>
    </xf>
    <xf numFmtId="0" fontId="18" fillId="0" borderId="7" xfId="0" applyFont="1" applyBorder="1"/>
    <xf numFmtId="0" fontId="18" fillId="0" borderId="7" xfId="6" applyFont="1" applyFill="1" applyBorder="1" applyAlignment="1">
      <alignment horizontal="right" vertical="top"/>
    </xf>
    <xf numFmtId="0" fontId="18" fillId="0" borderId="6" xfId="0" applyFont="1" applyFill="1" applyBorder="1" applyAlignment="1">
      <alignment horizontal="center" vertical="top"/>
    </xf>
    <xf numFmtId="0" fontId="18" fillId="0" borderId="7" xfId="0" applyFont="1" applyBorder="1" applyAlignment="1">
      <alignment horizontal="center"/>
    </xf>
    <xf numFmtId="0" fontId="18" fillId="0" borderId="39" xfId="0" applyFont="1" applyFill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18" fillId="0" borderId="7" xfId="0" applyFont="1" applyBorder="1" applyAlignment="1">
      <alignment horizontal="right"/>
    </xf>
    <xf numFmtId="0" fontId="18" fillId="0" borderId="5" xfId="0" applyFont="1" applyBorder="1" applyAlignment="1">
      <alignment horizontal="right" vertical="top"/>
    </xf>
    <xf numFmtId="0" fontId="18" fillId="0" borderId="6" xfId="0" applyFont="1" applyBorder="1" applyAlignment="1">
      <alignment horizontal="right" vertical="top"/>
    </xf>
    <xf numFmtId="0" fontId="18" fillId="0" borderId="20" xfId="0" applyFont="1" applyFill="1" applyBorder="1" applyAlignment="1">
      <alignment horizontal="right" vertical="top"/>
    </xf>
    <xf numFmtId="0" fontId="18" fillId="0" borderId="45" xfId="6" applyFont="1" applyBorder="1" applyAlignment="1">
      <alignment horizontal="right" vertical="top"/>
    </xf>
    <xf numFmtId="0" fontId="18" fillId="0" borderId="6" xfId="6" applyFont="1" applyBorder="1" applyAlignment="1">
      <alignment vertical="top"/>
    </xf>
    <xf numFmtId="0" fontId="18" fillId="0" borderId="24" xfId="6" applyFont="1" applyBorder="1" applyAlignment="1">
      <alignment vertical="top"/>
    </xf>
    <xf numFmtId="0" fontId="18" fillId="0" borderId="7" xfId="6" applyFont="1" applyBorder="1" applyAlignment="1">
      <alignment vertical="top"/>
    </xf>
    <xf numFmtId="0" fontId="18" fillId="0" borderId="5" xfId="6" applyFont="1" applyBorder="1" applyAlignment="1">
      <alignment vertical="top"/>
    </xf>
    <xf numFmtId="0" fontId="18" fillId="0" borderId="43" xfId="6" applyFont="1" applyBorder="1" applyAlignment="1">
      <alignment horizontal="right" vertical="top"/>
    </xf>
    <xf numFmtId="0" fontId="18" fillId="0" borderId="45" xfId="6" applyFont="1" applyFill="1" applyBorder="1" applyAlignment="1">
      <alignment horizontal="right" vertical="top"/>
    </xf>
    <xf numFmtId="0" fontId="18" fillId="0" borderId="39" xfId="6" applyFont="1" applyFill="1" applyBorder="1" applyAlignment="1">
      <alignment horizontal="right" vertical="top"/>
    </xf>
    <xf numFmtId="0" fontId="18" fillId="0" borderId="7" xfId="0" applyFont="1" applyFill="1" applyBorder="1" applyAlignment="1">
      <alignment horizontal="right" vertical="top"/>
    </xf>
    <xf numFmtId="0" fontId="18" fillId="0" borderId="7" xfId="0" applyFont="1" applyFill="1" applyBorder="1" applyAlignment="1">
      <alignment horizontal="right"/>
    </xf>
    <xf numFmtId="0" fontId="18" fillId="0" borderId="39" xfId="0" applyFont="1" applyFill="1" applyBorder="1" applyAlignment="1">
      <alignment horizontal="right"/>
    </xf>
    <xf numFmtId="0" fontId="18" fillId="0" borderId="81" xfId="6" applyFont="1" applyFill="1" applyBorder="1" applyAlignment="1">
      <alignment horizontal="right" vertical="top"/>
    </xf>
    <xf numFmtId="0" fontId="18" fillId="0" borderId="60" xfId="6" applyFont="1" applyBorder="1" applyAlignment="1">
      <alignment horizontal="right" vertical="top"/>
    </xf>
    <xf numFmtId="0" fontId="18" fillId="0" borderId="5" xfId="6" applyFont="1" applyBorder="1" applyAlignment="1">
      <alignment horizontal="right" vertical="top"/>
    </xf>
    <xf numFmtId="0" fontId="18" fillId="0" borderId="45" xfId="0" applyFont="1" applyBorder="1" applyAlignment="1">
      <alignment vertical="top"/>
    </xf>
    <xf numFmtId="0" fontId="18" fillId="0" borderId="43" xfId="0" applyFont="1" applyBorder="1" applyAlignment="1">
      <alignment horizontal="left" vertical="top"/>
    </xf>
    <xf numFmtId="0" fontId="18" fillId="0" borderId="5" xfId="0" applyFont="1" applyBorder="1" applyAlignment="1">
      <alignment horizontal="right"/>
    </xf>
    <xf numFmtId="0" fontId="18" fillId="0" borderId="73" xfId="0" applyFont="1" applyBorder="1" applyAlignment="1">
      <alignment horizontal="right" vertical="top"/>
    </xf>
    <xf numFmtId="0" fontId="18" fillId="0" borderId="43" xfId="0" applyFont="1" applyBorder="1" applyAlignment="1">
      <alignment horizontal="right" vertical="top"/>
    </xf>
    <xf numFmtId="0" fontId="18" fillId="0" borderId="43" xfId="7" applyFont="1" applyBorder="1" applyAlignment="1">
      <alignment horizontal="right" vertical="top"/>
    </xf>
    <xf numFmtId="0" fontId="18" fillId="0" borderId="20" xfId="7" applyFont="1" applyBorder="1" applyAlignment="1">
      <alignment horizontal="right" vertical="top"/>
    </xf>
    <xf numFmtId="0" fontId="18" fillId="0" borderId="5" xfId="7" applyFont="1" applyBorder="1" applyAlignment="1">
      <alignment horizontal="right" vertical="top"/>
    </xf>
    <xf numFmtId="0" fontId="18" fillId="0" borderId="73" xfId="7" applyFont="1" applyBorder="1" applyAlignment="1">
      <alignment horizontal="right" vertical="top"/>
    </xf>
    <xf numFmtId="0" fontId="18" fillId="0" borderId="82" xfId="0" applyFont="1" applyBorder="1" applyAlignment="1">
      <alignment vertical="top"/>
    </xf>
    <xf numFmtId="0" fontId="18" fillId="0" borderId="46" xfId="7" applyFont="1" applyBorder="1" applyAlignment="1">
      <alignment horizontal="right" vertical="top" wrapText="1"/>
    </xf>
    <xf numFmtId="0" fontId="71" fillId="0" borderId="43" xfId="7" applyFont="1" applyBorder="1" applyAlignment="1">
      <alignment horizontal="right" vertical="top"/>
    </xf>
    <xf numFmtId="0" fontId="18" fillId="0" borderId="39" xfId="0" applyFont="1" applyBorder="1" applyAlignment="1">
      <alignment horizontal="right"/>
    </xf>
    <xf numFmtId="0" fontId="47" fillId="0" borderId="5" xfId="0" applyFont="1" applyBorder="1" applyAlignment="1">
      <alignment horizontal="right" vertical="top"/>
    </xf>
    <xf numFmtId="0" fontId="47" fillId="0" borderId="7" xfId="0" applyFont="1" applyFill="1" applyBorder="1" applyAlignment="1">
      <alignment horizontal="right" vertical="top"/>
    </xf>
    <xf numFmtId="0" fontId="18" fillId="0" borderId="39" xfId="0" applyFont="1" applyFill="1" applyBorder="1" applyAlignment="1">
      <alignment vertical="top"/>
    </xf>
    <xf numFmtId="0" fontId="18" fillId="0" borderId="5" xfId="0" applyFont="1" applyFill="1" applyBorder="1" applyAlignment="1">
      <alignment vertical="top"/>
    </xf>
    <xf numFmtId="0" fontId="47" fillId="0" borderId="45" xfId="0" applyFont="1" applyBorder="1" applyAlignment="1">
      <alignment vertical="top"/>
    </xf>
    <xf numFmtId="0" fontId="47" fillId="0" borderId="43" xfId="0" applyFont="1" applyBorder="1" applyAlignment="1">
      <alignment horizontal="center" vertical="top"/>
    </xf>
    <xf numFmtId="0" fontId="47" fillId="0" borderId="6" xfId="0" applyFont="1" applyBorder="1" applyAlignment="1">
      <alignment horizontal="left" vertical="top"/>
    </xf>
    <xf numFmtId="0" fontId="4" fillId="0" borderId="10" xfId="6" applyFont="1" applyFill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40" xfId="0" applyFont="1" applyBorder="1" applyAlignment="1">
      <alignment vertical="top" wrapText="1"/>
    </xf>
    <xf numFmtId="3" fontId="44" fillId="0" borderId="12" xfId="0" applyNumberFormat="1" applyFont="1" applyBorder="1" applyAlignment="1">
      <alignment horizontal="right" vertical="top"/>
    </xf>
    <xf numFmtId="3" fontId="44" fillId="0" borderId="13" xfId="0" applyNumberFormat="1" applyFont="1" applyBorder="1" applyAlignment="1">
      <alignment horizontal="right" vertical="top"/>
    </xf>
    <xf numFmtId="49" fontId="3" fillId="0" borderId="27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vertical="top"/>
    </xf>
    <xf numFmtId="0" fontId="37" fillId="0" borderId="2" xfId="0" applyFont="1" applyBorder="1" applyAlignment="1">
      <alignment horizontal="center" vertical="top"/>
    </xf>
    <xf numFmtId="0" fontId="37" fillId="5" borderId="2" xfId="0" applyFont="1" applyFill="1" applyBorder="1" applyAlignment="1">
      <alignment horizontal="center" vertical="top"/>
    </xf>
    <xf numFmtId="0" fontId="39" fillId="0" borderId="32" xfId="0" applyFont="1" applyBorder="1" applyAlignment="1">
      <alignment vertical="top" wrapText="1"/>
    </xf>
    <xf numFmtId="0" fontId="4" fillId="0" borderId="83" xfId="0" applyFont="1" applyBorder="1" applyAlignment="1">
      <alignment vertical="top" wrapText="1"/>
    </xf>
    <xf numFmtId="3" fontId="3" fillId="0" borderId="13" xfId="0" applyNumberFormat="1" applyFont="1" applyBorder="1" applyAlignment="1">
      <alignment horizontal="right" vertical="top" wrapText="1"/>
    </xf>
    <xf numFmtId="3" fontId="18" fillId="0" borderId="13" xfId="0" applyNumberFormat="1" applyFont="1" applyBorder="1" applyAlignment="1">
      <alignment horizontal="center" vertical="top" wrapText="1"/>
    </xf>
    <xf numFmtId="0" fontId="37" fillId="0" borderId="10" xfId="6" applyFont="1" applyBorder="1" applyAlignment="1">
      <alignment horizontal="left" vertical="top" wrapText="1"/>
    </xf>
    <xf numFmtId="0" fontId="3" fillId="0" borderId="21" xfId="0" applyFont="1" applyBorder="1" applyAlignment="1">
      <alignment vertical="top" wrapText="1"/>
    </xf>
    <xf numFmtId="0" fontId="12" fillId="0" borderId="22" xfId="0" applyFont="1" applyBorder="1" applyAlignment="1">
      <alignment horizontal="center" vertical="top"/>
    </xf>
    <xf numFmtId="3" fontId="12" fillId="0" borderId="22" xfId="0" applyNumberFormat="1" applyFont="1" applyBorder="1" applyAlignment="1">
      <alignment vertical="top"/>
    </xf>
    <xf numFmtId="0" fontId="37" fillId="0" borderId="32" xfId="6" applyFont="1" applyBorder="1" applyAlignment="1">
      <alignment horizontal="left" vertical="top" wrapText="1"/>
    </xf>
    <xf numFmtId="0" fontId="37" fillId="0" borderId="22" xfId="0" applyFont="1" applyBorder="1" applyAlignment="1">
      <alignment vertical="top"/>
    </xf>
    <xf numFmtId="0" fontId="37" fillId="0" borderId="22" xfId="0" applyFont="1" applyBorder="1" applyAlignment="1">
      <alignment horizontal="center" vertical="top"/>
    </xf>
    <xf numFmtId="0" fontId="37" fillId="5" borderId="22" xfId="0" applyFont="1" applyFill="1" applyBorder="1" applyAlignment="1">
      <alignment vertical="top"/>
    </xf>
    <xf numFmtId="0" fontId="31" fillId="0" borderId="3" xfId="0" applyFont="1" applyBorder="1" applyAlignment="1">
      <alignment horizontal="left" vertical="top"/>
    </xf>
    <xf numFmtId="3" fontId="5" fillId="0" borderId="12" xfId="0" applyNumberFormat="1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0" borderId="12" xfId="0" applyFont="1" applyBorder="1"/>
    <xf numFmtId="3" fontId="5" fillId="0" borderId="13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0" borderId="13" xfId="0" applyFont="1" applyBorder="1"/>
    <xf numFmtId="0" fontId="69" fillId="0" borderId="41" xfId="0" applyFont="1" applyBorder="1" applyAlignment="1">
      <alignment vertical="top"/>
    </xf>
    <xf numFmtId="0" fontId="69" fillId="0" borderId="27" xfId="0" applyFont="1" applyBorder="1" applyAlignment="1">
      <alignment vertical="top"/>
    </xf>
    <xf numFmtId="0" fontId="69" fillId="0" borderId="29" xfId="0" applyFont="1" applyBorder="1" applyAlignment="1">
      <alignment vertical="top"/>
    </xf>
    <xf numFmtId="0" fontId="5" fillId="0" borderId="2" xfId="7" applyFont="1" applyFill="1" applyBorder="1" applyAlignment="1">
      <alignment horizontal="left" vertical="top"/>
    </xf>
    <xf numFmtId="0" fontId="18" fillId="0" borderId="3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vertical="top"/>
    </xf>
    <xf numFmtId="0" fontId="47" fillId="0" borderId="2" xfId="0" applyFont="1" applyFill="1" applyBorder="1" applyAlignment="1">
      <alignment vertical="top"/>
    </xf>
    <xf numFmtId="0" fontId="12" fillId="0" borderId="3" xfId="0" applyFont="1" applyFill="1" applyBorder="1" applyAlignment="1">
      <alignment horizontal="center" vertical="top"/>
    </xf>
    <xf numFmtId="188" fontId="12" fillId="0" borderId="3" xfId="4" applyNumberFormat="1" applyFont="1" applyFill="1" applyBorder="1" applyAlignment="1">
      <alignment horizontal="right" vertical="top"/>
    </xf>
    <xf numFmtId="0" fontId="18" fillId="0" borderId="2" xfId="7" applyFont="1" applyBorder="1" applyAlignment="1">
      <alignment vertical="top"/>
    </xf>
    <xf numFmtId="0" fontId="4" fillId="0" borderId="74" xfId="0" applyFont="1" applyBorder="1" applyAlignment="1">
      <alignment horizontal="left" vertical="top"/>
    </xf>
    <xf numFmtId="0" fontId="29" fillId="0" borderId="74" xfId="0" applyFont="1" applyBorder="1" applyAlignment="1">
      <alignment vertical="top" wrapText="1"/>
    </xf>
    <xf numFmtId="0" fontId="29" fillId="0" borderId="40" xfId="7" applyFont="1" applyBorder="1" applyAlignment="1">
      <alignment vertical="top"/>
    </xf>
    <xf numFmtId="0" fontId="72" fillId="0" borderId="88" xfId="0" applyFont="1" applyFill="1" applyBorder="1" applyAlignment="1">
      <alignment horizontal="left" vertical="top" wrapText="1"/>
    </xf>
    <xf numFmtId="190" fontId="18" fillId="0" borderId="39" xfId="1" applyNumberFormat="1" applyFont="1" applyBorder="1" applyAlignment="1">
      <alignment horizontal="right"/>
    </xf>
    <xf numFmtId="190" fontId="18" fillId="0" borderId="12" xfId="1" applyNumberFormat="1" applyFont="1" applyBorder="1" applyAlignment="1">
      <alignment vertical="top" wrapText="1"/>
    </xf>
    <xf numFmtId="190" fontId="18" fillId="0" borderId="10" xfId="1" applyNumberFormat="1" applyFont="1" applyBorder="1" applyAlignment="1">
      <alignment horizontal="center" vertical="top" wrapText="1"/>
    </xf>
    <xf numFmtId="190" fontId="18" fillId="0" borderId="5" xfId="1" applyNumberFormat="1" applyFont="1" applyBorder="1" applyAlignment="1">
      <alignment horizontal="right"/>
    </xf>
    <xf numFmtId="190" fontId="18" fillId="0" borderId="13" xfId="1" applyNumberFormat="1" applyFont="1" applyBorder="1" applyAlignment="1">
      <alignment vertical="top" wrapText="1"/>
    </xf>
    <xf numFmtId="190" fontId="18" fillId="0" borderId="4" xfId="1" applyNumberFormat="1" applyFont="1" applyBorder="1" applyAlignment="1">
      <alignment vertical="top" wrapText="1"/>
    </xf>
    <xf numFmtId="190" fontId="18" fillId="0" borderId="4" xfId="1" applyNumberFormat="1" applyFont="1" applyBorder="1" applyAlignment="1">
      <alignment horizontal="center" vertical="top" wrapText="1"/>
    </xf>
    <xf numFmtId="0" fontId="18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right" wrapText="1"/>
    </xf>
    <xf numFmtId="0" fontId="5" fillId="0" borderId="12" xfId="0" applyFont="1" applyBorder="1" applyAlignment="1">
      <alignment horizontal="center" vertical="top" wrapText="1"/>
    </xf>
    <xf numFmtId="3" fontId="3" fillId="0" borderId="10" xfId="0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horizontal="center" vertical="top" wrapText="1"/>
    </xf>
    <xf numFmtId="3" fontId="12" fillId="0" borderId="4" xfId="0" applyNumberFormat="1" applyFont="1" applyFill="1" applyBorder="1" applyAlignment="1">
      <alignment horizontal="right" vertical="top" wrapText="1"/>
    </xf>
    <xf numFmtId="0" fontId="37" fillId="0" borderId="13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1" fillId="0" borderId="4" xfId="0" applyFont="1" applyBorder="1" applyAlignment="1">
      <alignment vertical="top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/>
    </xf>
    <xf numFmtId="0" fontId="29" fillId="0" borderId="15" xfId="0" applyFont="1" applyBorder="1" applyAlignment="1">
      <alignment horizontal="left" vertical="top"/>
    </xf>
    <xf numFmtId="0" fontId="18" fillId="0" borderId="39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vertical="top"/>
    </xf>
    <xf numFmtId="188" fontId="3" fillId="0" borderId="10" xfId="4" applyNumberFormat="1" applyFont="1" applyFill="1" applyBorder="1" applyAlignment="1">
      <alignment vertical="top"/>
    </xf>
    <xf numFmtId="1" fontId="18" fillId="0" borderId="12" xfId="0" applyNumberFormat="1" applyFont="1" applyFill="1" applyBorder="1" applyAlignment="1">
      <alignment horizontal="center" vertical="top"/>
    </xf>
    <xf numFmtId="1" fontId="18" fillId="0" borderId="10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top"/>
    </xf>
    <xf numFmtId="188" fontId="3" fillId="0" borderId="4" xfId="4" applyNumberFormat="1" applyFont="1" applyFill="1" applyBorder="1" applyAlignment="1">
      <alignment vertical="top"/>
    </xf>
    <xf numFmtId="1" fontId="18" fillId="0" borderId="13" xfId="0" applyNumberFormat="1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/>
    </xf>
    <xf numFmtId="0" fontId="28" fillId="0" borderId="77" xfId="6" applyFont="1" applyFill="1" applyBorder="1" applyAlignment="1">
      <alignment vertical="top" wrapText="1"/>
    </xf>
    <xf numFmtId="0" fontId="28" fillId="0" borderId="2" xfId="6" applyFont="1" applyFill="1" applyBorder="1" applyAlignment="1">
      <alignment vertical="top" wrapText="1"/>
    </xf>
    <xf numFmtId="0" fontId="18" fillId="0" borderId="3" xfId="6" applyFont="1" applyFill="1" applyBorder="1" applyAlignment="1">
      <alignment horizontal="center" vertical="top" wrapText="1"/>
    </xf>
    <xf numFmtId="0" fontId="14" fillId="0" borderId="2" xfId="6" applyFont="1" applyFill="1" applyBorder="1" applyAlignment="1">
      <alignment horizontal="center" vertical="top"/>
    </xf>
    <xf numFmtId="3" fontId="12" fillId="0" borderId="2" xfId="6" applyNumberFormat="1" applyFont="1" applyFill="1" applyBorder="1" applyAlignment="1">
      <alignment horizontal="right" vertical="top" wrapText="1"/>
    </xf>
    <xf numFmtId="3" fontId="37" fillId="0" borderId="3" xfId="6" applyNumberFormat="1" applyFont="1" applyFill="1" applyBorder="1" applyAlignment="1">
      <alignment horizontal="center" vertical="top" wrapText="1"/>
    </xf>
    <xf numFmtId="0" fontId="37" fillId="0" borderId="2" xfId="6" applyFont="1" applyFill="1" applyBorder="1" applyAlignment="1">
      <alignment vertical="top" wrapText="1"/>
    </xf>
    <xf numFmtId="0" fontId="25" fillId="0" borderId="45" xfId="6" applyFont="1" applyBorder="1" applyAlignment="1">
      <alignment horizontal="right" vertical="top"/>
    </xf>
    <xf numFmtId="0" fontId="4" fillId="0" borderId="34" xfId="6" applyFont="1" applyBorder="1" applyAlignment="1">
      <alignment horizontal="left" vertical="top" wrapText="1"/>
    </xf>
    <xf numFmtId="0" fontId="25" fillId="0" borderId="42" xfId="6" applyFont="1" applyBorder="1" applyAlignment="1">
      <alignment vertical="top" wrapText="1"/>
    </xf>
    <xf numFmtId="0" fontId="25" fillId="0" borderId="34" xfId="6" applyFont="1" applyBorder="1" applyAlignment="1">
      <alignment vertical="top" wrapText="1"/>
    </xf>
    <xf numFmtId="0" fontId="25" fillId="0" borderId="34" xfId="6" applyFont="1" applyBorder="1" applyAlignment="1">
      <alignment horizontal="center" vertical="top" wrapText="1"/>
    </xf>
    <xf numFmtId="0" fontId="4" fillId="0" borderId="36" xfId="6" applyFont="1" applyBorder="1" applyAlignment="1">
      <alignment vertical="top" wrapText="1"/>
    </xf>
    <xf numFmtId="49" fontId="47" fillId="0" borderId="41" xfId="0" applyNumberFormat="1" applyFont="1" applyBorder="1" applyAlignment="1">
      <alignment horizontal="right" vertical="top" wrapText="1"/>
    </xf>
    <xf numFmtId="0" fontId="18" fillId="5" borderId="12" xfId="0" applyFont="1" applyFill="1" applyBorder="1" applyAlignment="1">
      <alignment horizontal="center" vertical="top"/>
    </xf>
    <xf numFmtId="49" fontId="47" fillId="0" borderId="29" xfId="0" applyNumberFormat="1" applyFont="1" applyBorder="1" applyAlignment="1">
      <alignment horizontal="right" vertical="top" wrapText="1"/>
    </xf>
    <xf numFmtId="0" fontId="18" fillId="5" borderId="13" xfId="0" applyFont="1" applyFill="1" applyBorder="1" applyAlignment="1">
      <alignment horizontal="center" vertical="top"/>
    </xf>
    <xf numFmtId="188" fontId="5" fillId="0" borderId="10" xfId="2" applyNumberFormat="1" applyFont="1" applyBorder="1" applyAlignment="1">
      <alignment vertical="top" wrapText="1"/>
    </xf>
    <xf numFmtId="188" fontId="5" fillId="0" borderId="10" xfId="4" applyNumberFormat="1" applyFont="1" applyBorder="1" applyAlignment="1">
      <alignment vertical="top" wrapText="1"/>
    </xf>
    <xf numFmtId="3" fontId="5" fillId="0" borderId="12" xfId="0" applyNumberFormat="1" applyFont="1" applyBorder="1" applyAlignment="1">
      <alignment vertical="top" wrapText="1"/>
    </xf>
    <xf numFmtId="0" fontId="37" fillId="5" borderId="12" xfId="0" applyFont="1" applyFill="1" applyBorder="1" applyAlignment="1">
      <alignment horizontal="center" vertical="top"/>
    </xf>
    <xf numFmtId="3" fontId="44" fillId="0" borderId="12" xfId="0" applyNumberFormat="1" applyFont="1" applyBorder="1" applyAlignment="1">
      <alignment vertical="top"/>
    </xf>
    <xf numFmtId="192" fontId="5" fillId="0" borderId="41" xfId="0" applyNumberFormat="1" applyFont="1" applyFill="1" applyBorder="1" applyAlignment="1">
      <alignment horizontal="left" vertical="top" shrinkToFit="1"/>
    </xf>
    <xf numFmtId="0" fontId="5" fillId="0" borderId="12" xfId="0" applyFont="1" applyFill="1" applyBorder="1" applyAlignment="1">
      <alignment horizontal="center" vertical="top" wrapText="1"/>
    </xf>
    <xf numFmtId="188" fontId="5" fillId="0" borderId="12" xfId="4" applyNumberFormat="1" applyFont="1" applyFill="1" applyBorder="1" applyAlignment="1">
      <alignment horizontal="right" vertical="top" shrinkToFit="1"/>
    </xf>
    <xf numFmtId="0" fontId="37" fillId="0" borderId="2" xfId="6" applyFont="1" applyBorder="1" applyAlignment="1">
      <alignment horizontal="left" vertical="top"/>
    </xf>
    <xf numFmtId="192" fontId="5" fillId="0" borderId="29" xfId="0" applyNumberFormat="1" applyFont="1" applyFill="1" applyBorder="1" applyAlignment="1">
      <alignment horizontal="left" vertical="top" shrinkToFit="1"/>
    </xf>
    <xf numFmtId="188" fontId="5" fillId="0" borderId="13" xfId="4" applyNumberFormat="1" applyFont="1" applyFill="1" applyBorder="1" applyAlignment="1">
      <alignment horizontal="right" vertical="top" shrinkToFit="1"/>
    </xf>
    <xf numFmtId="0" fontId="67" fillId="0" borderId="13" xfId="0" applyFont="1" applyBorder="1" applyAlignment="1">
      <alignment vertical="top"/>
    </xf>
    <xf numFmtId="0" fontId="44" fillId="0" borderId="41" xfId="0" applyFont="1" applyFill="1" applyBorder="1" applyAlignment="1">
      <alignment vertical="top" wrapText="1"/>
    </xf>
    <xf numFmtId="0" fontId="44" fillId="0" borderId="92" xfId="0" applyFont="1" applyFill="1" applyBorder="1" applyAlignment="1">
      <alignment horizontal="center" vertical="top" wrapText="1"/>
    </xf>
    <xf numFmtId="188" fontId="45" fillId="0" borderId="92" xfId="4" applyNumberFormat="1" applyFont="1" applyFill="1" applyBorder="1" applyAlignment="1">
      <alignment horizontal="right" vertical="top" wrapText="1"/>
    </xf>
    <xf numFmtId="0" fontId="44" fillId="0" borderId="92" xfId="0" applyFont="1" applyFill="1" applyBorder="1" applyAlignment="1">
      <alignment horizontal="left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5" fillId="0" borderId="10" xfId="0" applyFont="1" applyBorder="1" applyAlignment="1">
      <alignment vertical="top"/>
    </xf>
    <xf numFmtId="0" fontId="67" fillId="0" borderId="27" xfId="0" applyFont="1" applyBorder="1" applyAlignment="1">
      <alignment vertical="top"/>
    </xf>
    <xf numFmtId="0" fontId="67" fillId="0" borderId="13" xfId="0" applyFont="1" applyBorder="1" applyAlignment="1">
      <alignment horizontal="center" vertical="top" wrapText="1"/>
    </xf>
    <xf numFmtId="0" fontId="67" fillId="0" borderId="4" xfId="0" applyFont="1" applyBorder="1" applyAlignment="1">
      <alignment horizontal="center" vertical="top" wrapText="1"/>
    </xf>
    <xf numFmtId="0" fontId="68" fillId="0" borderId="87" xfId="0" applyFont="1" applyFill="1" applyBorder="1" applyAlignment="1">
      <alignment horizontal="center" vertical="top"/>
    </xf>
    <xf numFmtId="0" fontId="47" fillId="0" borderId="3" xfId="0" applyFont="1" applyBorder="1" applyAlignment="1">
      <alignment vertical="top" wrapText="1"/>
    </xf>
    <xf numFmtId="0" fontId="4" fillId="0" borderId="2" xfId="7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85" xfId="0" applyFont="1" applyFill="1" applyBorder="1" applyAlignment="1">
      <alignment vertical="top"/>
    </xf>
    <xf numFmtId="0" fontId="48" fillId="0" borderId="75" xfId="0" applyFont="1" applyFill="1" applyBorder="1" applyAlignment="1">
      <alignment vertical="top"/>
    </xf>
    <xf numFmtId="0" fontId="4" fillId="0" borderId="76" xfId="0" applyFont="1" applyFill="1" applyBorder="1" applyAlignment="1">
      <alignment horizontal="center" vertical="top"/>
    </xf>
    <xf numFmtId="188" fontId="4" fillId="0" borderId="76" xfId="0" applyNumberFormat="1" applyFont="1" applyFill="1" applyBorder="1" applyAlignment="1">
      <alignment horizontal="right" vertical="top"/>
    </xf>
    <xf numFmtId="0" fontId="4" fillId="0" borderId="76" xfId="0" applyFont="1" applyFill="1" applyBorder="1" applyAlignment="1">
      <alignment horizontal="left" vertical="top"/>
    </xf>
    <xf numFmtId="0" fontId="25" fillId="0" borderId="76" xfId="0" applyFont="1" applyFill="1" applyBorder="1" applyAlignment="1">
      <alignment vertical="top"/>
    </xf>
    <xf numFmtId="0" fontId="25" fillId="0" borderId="76" xfId="0" applyFont="1" applyFill="1" applyBorder="1" applyAlignment="1">
      <alignment horizontal="center" vertical="top"/>
    </xf>
    <xf numFmtId="49" fontId="3" fillId="0" borderId="4" xfId="0" applyNumberFormat="1" applyFont="1" applyBorder="1" applyAlignment="1">
      <alignment horizontal="left" vertical="top" wrapText="1"/>
    </xf>
    <xf numFmtId="0" fontId="29" fillId="0" borderId="74" xfId="7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left"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92" xfId="0" applyFont="1" applyFill="1" applyBorder="1" applyAlignment="1">
      <alignment horizontal="center" vertical="top" wrapText="1"/>
    </xf>
    <xf numFmtId="188" fontId="4" fillId="0" borderId="92" xfId="4" applyNumberFormat="1" applyFont="1" applyFill="1" applyBorder="1" applyAlignment="1">
      <alignment horizontal="right" vertical="top" wrapText="1"/>
    </xf>
    <xf numFmtId="0" fontId="3" fillId="0" borderId="92" xfId="0" applyFont="1" applyFill="1" applyBorder="1" applyAlignment="1">
      <alignment horizontal="left" vertical="top" wrapText="1"/>
    </xf>
    <xf numFmtId="192" fontId="3" fillId="0" borderId="29" xfId="0" applyNumberFormat="1" applyFont="1" applyFill="1" applyBorder="1" applyAlignment="1">
      <alignment horizontal="left" vertical="top" shrinkToFit="1"/>
    </xf>
    <xf numFmtId="0" fontId="47" fillId="0" borderId="13" xfId="0" applyFont="1" applyBorder="1" applyAlignment="1">
      <alignment horizontal="left" vertical="top"/>
    </xf>
    <xf numFmtId="190" fontId="5" fillId="0" borderId="2" xfId="1" applyNumberFormat="1" applyFont="1" applyBorder="1" applyAlignment="1">
      <alignment horizontal="right" vertical="top" wrapText="1"/>
    </xf>
    <xf numFmtId="190" fontId="5" fillId="0" borderId="4" xfId="1" applyNumberFormat="1" applyFont="1" applyBorder="1" applyAlignment="1">
      <alignment horizontal="right" vertical="top" wrapText="1"/>
    </xf>
    <xf numFmtId="0" fontId="5" fillId="0" borderId="41" xfId="0" applyFont="1" applyBorder="1"/>
    <xf numFmtId="0" fontId="5" fillId="0" borderId="27" xfId="0" applyFont="1" applyBorder="1"/>
    <xf numFmtId="0" fontId="5" fillId="0" borderId="29" xfId="0" applyFont="1" applyBorder="1"/>
    <xf numFmtId="0" fontId="14" fillId="0" borderId="2" xfId="7" applyFont="1" applyBorder="1" applyAlignment="1">
      <alignment horizontal="left" vertical="top"/>
    </xf>
    <xf numFmtId="3" fontId="44" fillId="0" borderId="10" xfId="0" applyNumberFormat="1" applyFont="1" applyBorder="1" applyAlignment="1">
      <alignment vertical="top" wrapText="1"/>
    </xf>
    <xf numFmtId="190" fontId="5" fillId="0" borderId="10" xfId="1" applyNumberFormat="1" applyFont="1" applyBorder="1" applyAlignment="1">
      <alignment horizontal="left" vertical="top"/>
    </xf>
    <xf numFmtId="0" fontId="31" fillId="0" borderId="4" xfId="0" applyFont="1" applyBorder="1" applyAlignment="1">
      <alignment horizontal="right" vertical="top"/>
    </xf>
    <xf numFmtId="3" fontId="44" fillId="0" borderId="4" xfId="0" applyNumberFormat="1" applyFont="1" applyBorder="1" applyAlignment="1">
      <alignment vertical="top" wrapText="1"/>
    </xf>
    <xf numFmtId="190" fontId="5" fillId="0" borderId="4" xfId="1" applyNumberFormat="1" applyFont="1" applyBorder="1" applyAlignment="1">
      <alignment horizontal="left" vertical="top"/>
    </xf>
    <xf numFmtId="0" fontId="12" fillId="0" borderId="2" xfId="6" applyFont="1" applyFill="1" applyBorder="1" applyAlignment="1">
      <alignment horizontal="center" vertical="top" wrapText="1"/>
    </xf>
    <xf numFmtId="0" fontId="37" fillId="0" borderId="3" xfId="6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0" fontId="29" fillId="0" borderId="32" xfId="6" applyFont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18" fillId="0" borderId="10" xfId="6" applyFont="1" applyFill="1" applyBorder="1" applyAlignment="1">
      <alignment horizontal="center" vertical="top" wrapText="1"/>
    </xf>
    <xf numFmtId="0" fontId="28" fillId="0" borderId="90" xfId="0" applyFont="1" applyFill="1" applyBorder="1" applyAlignment="1">
      <alignment horizontal="left" vertical="top" wrapText="1"/>
    </xf>
    <xf numFmtId="0" fontId="12" fillId="0" borderId="41" xfId="0" applyFont="1" applyBorder="1" applyAlignment="1">
      <alignment horizontal="center" vertical="top"/>
    </xf>
    <xf numFmtId="3" fontId="12" fillId="0" borderId="12" xfId="0" applyNumberFormat="1" applyFont="1" applyBorder="1" applyAlignment="1">
      <alignment horizontal="right" vertical="top" wrapText="1"/>
    </xf>
    <xf numFmtId="0" fontId="37" fillId="5" borderId="12" xfId="0" applyFont="1" applyFill="1" applyBorder="1" applyAlignment="1">
      <alignment vertical="top"/>
    </xf>
    <xf numFmtId="0" fontId="3" fillId="0" borderId="96" xfId="0" applyFont="1" applyFill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18" fillId="5" borderId="13" xfId="0" applyFont="1" applyFill="1" applyBorder="1" applyAlignment="1">
      <alignment vertical="top"/>
    </xf>
    <xf numFmtId="0" fontId="5" fillId="0" borderId="2" xfId="6" applyFont="1" applyBorder="1" applyAlignment="1">
      <alignment vertical="top"/>
    </xf>
    <xf numFmtId="190" fontId="12" fillId="0" borderId="3" xfId="1" applyNumberFormat="1" applyFont="1" applyBorder="1" applyAlignment="1">
      <alignment vertical="top"/>
    </xf>
    <xf numFmtId="0" fontId="14" fillId="0" borderId="3" xfId="0" applyFont="1" applyBorder="1" applyAlignment="1">
      <alignment horizontal="left" vertical="top"/>
    </xf>
    <xf numFmtId="190" fontId="5" fillId="0" borderId="3" xfId="1" applyNumberFormat="1" applyFont="1" applyBorder="1" applyAlignment="1">
      <alignment vertical="top"/>
    </xf>
    <xf numFmtId="0" fontId="3" fillId="0" borderId="0" xfId="5" applyFont="1" applyAlignment="1" applyProtection="1">
      <alignment horizontal="left" vertical="center" wrapText="1"/>
    </xf>
    <xf numFmtId="0" fontId="3" fillId="0" borderId="0" xfId="5" applyFont="1" applyAlignment="1" applyProtection="1">
      <alignment horizontal="left" vertical="center"/>
    </xf>
    <xf numFmtId="0" fontId="11" fillId="3" borderId="0" xfId="6" applyFont="1" applyFill="1" applyAlignment="1">
      <alignment horizontal="left"/>
    </xf>
    <xf numFmtId="0" fontId="3" fillId="0" borderId="0" xfId="6" applyFont="1" applyAlignment="1">
      <alignment vertical="top" wrapText="1"/>
    </xf>
    <xf numFmtId="0" fontId="4" fillId="0" borderId="0" xfId="6" applyFont="1" applyAlignment="1"/>
    <xf numFmtId="0" fontId="4" fillId="0" borderId="0" xfId="6" applyFont="1" applyAlignment="1">
      <alignment horizontal="left" vertical="top" wrapText="1"/>
    </xf>
    <xf numFmtId="0" fontId="3" fillId="0" borderId="0" xfId="6" applyFont="1" applyAlignment="1">
      <alignment horizontal="left" vertical="top" wrapText="1"/>
    </xf>
    <xf numFmtId="0" fontId="13" fillId="0" borderId="0" xfId="6" applyFont="1" applyAlignment="1">
      <alignment horizontal="center"/>
    </xf>
    <xf numFmtId="0" fontId="4" fillId="0" borderId="17" xfId="6" applyFont="1" applyBorder="1" applyAlignment="1">
      <alignment horizontal="center"/>
    </xf>
    <xf numFmtId="0" fontId="4" fillId="4" borderId="80" xfId="6" applyFont="1" applyFill="1" applyBorder="1" applyAlignment="1">
      <alignment horizontal="center" vertical="center"/>
    </xf>
    <xf numFmtId="0" fontId="4" fillId="4" borderId="9" xfId="6" applyFont="1" applyFill="1" applyBorder="1" applyAlignment="1">
      <alignment horizontal="center" vertical="center"/>
    </xf>
    <xf numFmtId="0" fontId="4" fillId="4" borderId="38" xfId="6" applyFont="1" applyFill="1" applyBorder="1" applyAlignment="1">
      <alignment horizontal="center" vertical="center"/>
    </xf>
    <xf numFmtId="0" fontId="4" fillId="4" borderId="15" xfId="6" applyFont="1" applyFill="1" applyBorder="1" applyAlignment="1">
      <alignment horizontal="center" vertical="center"/>
    </xf>
    <xf numFmtId="0" fontId="4" fillId="4" borderId="80" xfId="6" applyFont="1" applyFill="1" applyBorder="1" applyAlignment="1">
      <alignment horizontal="center" vertical="top" wrapText="1"/>
    </xf>
    <xf numFmtId="0" fontId="4" fillId="4" borderId="8" xfId="6" applyFont="1" applyFill="1" applyBorder="1" applyAlignment="1">
      <alignment horizontal="center" vertical="top" wrapText="1"/>
    </xf>
    <xf numFmtId="0" fontId="4" fillId="4" borderId="9" xfId="6" applyFont="1" applyFill="1" applyBorder="1" applyAlignment="1">
      <alignment horizontal="center" vertical="top" wrapText="1"/>
    </xf>
    <xf numFmtId="0" fontId="4" fillId="4" borderId="22" xfId="6" applyFont="1" applyFill="1" applyBorder="1" applyAlignment="1">
      <alignment horizontal="center" vertical="top" wrapText="1"/>
    </xf>
    <xf numFmtId="0" fontId="55" fillId="0" borderId="38" xfId="0" applyFont="1" applyBorder="1" applyAlignment="1">
      <alignment horizontal="center" vertical="top"/>
    </xf>
    <xf numFmtId="0" fontId="4" fillId="0" borderId="0" xfId="6" applyFont="1" applyAlignment="1">
      <alignment horizontal="center" vertical="top"/>
    </xf>
    <xf numFmtId="0" fontId="4" fillId="0" borderId="17" xfId="6" applyFont="1" applyBorder="1" applyAlignment="1">
      <alignment horizontal="left" vertical="top"/>
    </xf>
    <xf numFmtId="0" fontId="13" fillId="4" borderId="80" xfId="6" applyFont="1" applyFill="1" applyBorder="1" applyAlignment="1">
      <alignment horizontal="center" vertical="top"/>
    </xf>
    <xf numFmtId="0" fontId="13" fillId="4" borderId="9" xfId="6" applyFont="1" applyFill="1" applyBorder="1" applyAlignment="1">
      <alignment horizontal="center" vertical="top"/>
    </xf>
    <xf numFmtId="0" fontId="13" fillId="4" borderId="38" xfId="6" applyFont="1" applyFill="1" applyBorder="1" applyAlignment="1">
      <alignment horizontal="center" vertical="top"/>
    </xf>
    <xf numFmtId="0" fontId="13" fillId="4" borderId="15" xfId="6" applyFont="1" applyFill="1" applyBorder="1" applyAlignment="1">
      <alignment horizontal="center" vertical="top"/>
    </xf>
    <xf numFmtId="0" fontId="13" fillId="4" borderId="20" xfId="6" applyFont="1" applyFill="1" applyBorder="1" applyAlignment="1">
      <alignment horizontal="center" vertical="top" wrapText="1"/>
    </xf>
    <xf numFmtId="0" fontId="13" fillId="4" borderId="21" xfId="6" applyFont="1" applyFill="1" applyBorder="1" applyAlignment="1">
      <alignment horizontal="center" vertical="top" wrapText="1"/>
    </xf>
    <xf numFmtId="0" fontId="13" fillId="4" borderId="32" xfId="6" applyFont="1" applyFill="1" applyBorder="1" applyAlignment="1">
      <alignment horizontal="center" vertical="top" wrapText="1"/>
    </xf>
    <xf numFmtId="0" fontId="13" fillId="4" borderId="20" xfId="6" applyFont="1" applyFill="1" applyBorder="1" applyAlignment="1">
      <alignment horizontal="center" vertical="top"/>
    </xf>
    <xf numFmtId="0" fontId="13" fillId="4" borderId="21" xfId="6" applyFont="1" applyFill="1" applyBorder="1" applyAlignment="1">
      <alignment horizontal="center" vertical="top"/>
    </xf>
    <xf numFmtId="0" fontId="13" fillId="4" borderId="32" xfId="6" applyFont="1" applyFill="1" applyBorder="1" applyAlignment="1">
      <alignment horizontal="center" vertical="top"/>
    </xf>
    <xf numFmtId="0" fontId="4" fillId="0" borderId="85" xfId="6" applyFont="1" applyBorder="1" applyAlignment="1">
      <alignment horizontal="left" vertical="top"/>
    </xf>
    <xf numFmtId="0" fontId="4" fillId="0" borderId="75" xfId="6" applyFont="1" applyBorder="1" applyAlignment="1">
      <alignment horizontal="left" vertical="top"/>
    </xf>
    <xf numFmtId="0" fontId="4" fillId="0" borderId="45" xfId="6" applyFont="1" applyBorder="1" applyAlignment="1">
      <alignment horizontal="left" vertical="top" wrapText="1"/>
    </xf>
    <xf numFmtId="0" fontId="4" fillId="0" borderId="34" xfId="6" applyFont="1" applyBorder="1" applyAlignment="1">
      <alignment horizontal="left" vertical="top"/>
    </xf>
    <xf numFmtId="0" fontId="4" fillId="0" borderId="84" xfId="6" applyFont="1" applyBorder="1" applyAlignment="1">
      <alignment horizontal="left" vertical="top" wrapText="1"/>
    </xf>
    <xf numFmtId="0" fontId="4" fillId="0" borderId="58" xfId="6" applyFont="1" applyBorder="1" applyAlignment="1">
      <alignment horizontal="left" vertical="top" wrapText="1"/>
    </xf>
    <xf numFmtId="0" fontId="4" fillId="0" borderId="85" xfId="6" applyFont="1" applyBorder="1" applyAlignment="1">
      <alignment horizontal="left" vertical="top" wrapText="1"/>
    </xf>
    <xf numFmtId="0" fontId="4" fillId="0" borderId="75" xfId="6" applyFont="1" applyBorder="1" applyAlignment="1">
      <alignment horizontal="left" vertical="top" wrapText="1"/>
    </xf>
    <xf numFmtId="0" fontId="4" fillId="0" borderId="84" xfId="6" applyFont="1" applyFill="1" applyBorder="1" applyAlignment="1">
      <alignment horizontal="left" vertical="top" wrapText="1"/>
    </xf>
    <xf numFmtId="0" fontId="4" fillId="0" borderId="58" xfId="6" applyFont="1" applyFill="1" applyBorder="1" applyAlignment="1">
      <alignment horizontal="left" vertical="top"/>
    </xf>
    <xf numFmtId="0" fontId="4" fillId="0" borderId="61" xfId="6" applyFont="1" applyBorder="1" applyAlignment="1">
      <alignment horizontal="left" vertical="top" wrapText="1"/>
    </xf>
    <xf numFmtId="0" fontId="4" fillId="0" borderId="37" xfId="6" applyFont="1" applyBorder="1" applyAlignment="1">
      <alignment horizontal="left" vertical="top" wrapText="1"/>
    </xf>
    <xf numFmtId="190" fontId="62" fillId="0" borderId="0" xfId="0" applyNumberFormat="1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2" fontId="62" fillId="0" borderId="0" xfId="0" applyNumberFormat="1" applyFont="1" applyAlignment="1">
      <alignment horizontal="center" vertical="center"/>
    </xf>
    <xf numFmtId="190" fontId="62" fillId="0" borderId="0" xfId="0" applyNumberFormat="1" applyFont="1" applyAlignment="1">
      <alignment horizontal="left"/>
    </xf>
    <xf numFmtId="0" fontId="62" fillId="0" borderId="0" xfId="0" applyFont="1" applyAlignment="1">
      <alignment horizontal="left"/>
    </xf>
    <xf numFmtId="49" fontId="35" fillId="0" borderId="0" xfId="10" applyNumberFormat="1" applyFont="1" applyBorder="1" applyAlignment="1">
      <alignment horizontal="left" vertical="top"/>
    </xf>
    <xf numFmtId="0" fontId="33" fillId="4" borderId="38" xfId="6" applyFont="1" applyFill="1" applyBorder="1" applyAlignment="1">
      <alignment horizontal="center"/>
    </xf>
    <xf numFmtId="0" fontId="33" fillId="4" borderId="0" xfId="6" applyFont="1" applyFill="1" applyBorder="1" applyAlignment="1">
      <alignment horizontal="center"/>
    </xf>
    <xf numFmtId="17" fontId="25" fillId="4" borderId="22" xfId="6" applyNumberFormat="1" applyFont="1" applyFill="1" applyBorder="1" applyAlignment="1">
      <alignment horizontal="center" vertical="top" wrapText="1"/>
    </xf>
    <xf numFmtId="0" fontId="25" fillId="4" borderId="22" xfId="6" applyFont="1" applyFill="1" applyBorder="1" applyAlignment="1">
      <alignment horizontal="center" vertical="top" wrapText="1"/>
    </xf>
    <xf numFmtId="17" fontId="25" fillId="4" borderId="20" xfId="6" applyNumberFormat="1" applyFont="1" applyFill="1" applyBorder="1" applyAlignment="1">
      <alignment horizontal="center" vertical="top" wrapText="1"/>
    </xf>
    <xf numFmtId="0" fontId="25" fillId="4" borderId="32" xfId="6" applyFont="1" applyFill="1" applyBorder="1" applyAlignment="1">
      <alignment horizontal="center" vertical="top" wrapText="1"/>
    </xf>
    <xf numFmtId="0" fontId="25" fillId="4" borderId="20" xfId="6" applyFont="1" applyFill="1" applyBorder="1" applyAlignment="1">
      <alignment horizontal="center" vertical="top" wrapText="1"/>
    </xf>
    <xf numFmtId="0" fontId="25" fillId="4" borderId="21" xfId="6" applyFont="1" applyFill="1" applyBorder="1" applyAlignment="1">
      <alignment horizontal="center" vertical="top" wrapText="1"/>
    </xf>
    <xf numFmtId="0" fontId="25" fillId="0" borderId="0" xfId="6" applyFont="1" applyAlignment="1">
      <alignment horizontal="center"/>
    </xf>
    <xf numFmtId="0" fontId="25" fillId="0" borderId="0" xfId="6" applyFont="1" applyBorder="1" applyAlignment="1">
      <alignment horizontal="center"/>
    </xf>
    <xf numFmtId="0" fontId="25" fillId="4" borderId="80" xfId="6" applyFont="1" applyFill="1" applyBorder="1" applyAlignment="1">
      <alignment horizontal="center" vertical="center"/>
    </xf>
    <xf numFmtId="0" fontId="25" fillId="4" borderId="9" xfId="6" applyFont="1" applyFill="1" applyBorder="1" applyAlignment="1">
      <alignment horizontal="center" vertical="center"/>
    </xf>
    <xf numFmtId="0" fontId="25" fillId="4" borderId="38" xfId="6" applyFont="1" applyFill="1" applyBorder="1" applyAlignment="1">
      <alignment horizontal="center" vertical="center"/>
    </xf>
    <xf numFmtId="0" fontId="25" fillId="4" borderId="15" xfId="6" applyFont="1" applyFill="1" applyBorder="1" applyAlignment="1">
      <alignment horizontal="center" vertical="center"/>
    </xf>
    <xf numFmtId="0" fontId="25" fillId="4" borderId="80" xfId="6" applyFont="1" applyFill="1" applyBorder="1" applyAlignment="1">
      <alignment horizontal="center" vertical="top" wrapText="1"/>
    </xf>
    <xf numFmtId="0" fontId="25" fillId="4" borderId="8" xfId="6" applyFont="1" applyFill="1" applyBorder="1" applyAlignment="1">
      <alignment horizontal="center" vertical="top" wrapText="1"/>
    </xf>
    <xf numFmtId="0" fontId="25" fillId="4" borderId="9" xfId="6" applyFont="1" applyFill="1" applyBorder="1" applyAlignment="1">
      <alignment horizontal="center" vertical="top" wrapText="1"/>
    </xf>
    <xf numFmtId="17" fontId="4" fillId="4" borderId="20" xfId="6" applyNumberFormat="1" applyFont="1" applyFill="1" applyBorder="1" applyAlignment="1">
      <alignment horizontal="center" vertical="top" wrapText="1"/>
    </xf>
    <xf numFmtId="0" fontId="4" fillId="4" borderId="32" xfId="6" applyFont="1" applyFill="1" applyBorder="1" applyAlignment="1">
      <alignment horizontal="center" vertical="top" wrapText="1"/>
    </xf>
    <xf numFmtId="17" fontId="4" fillId="4" borderId="22" xfId="6" applyNumberFormat="1" applyFont="1" applyFill="1" applyBorder="1" applyAlignment="1">
      <alignment horizontal="center" vertical="top" wrapText="1"/>
    </xf>
    <xf numFmtId="0" fontId="16" fillId="0" borderId="0" xfId="6" applyFont="1" applyAlignment="1">
      <alignment horizontal="center"/>
    </xf>
    <xf numFmtId="0" fontId="15" fillId="4" borderId="38" xfId="6" applyFont="1" applyFill="1" applyBorder="1" applyAlignment="1">
      <alignment horizontal="center"/>
    </xf>
    <xf numFmtId="0" fontId="15" fillId="4" borderId="0" xfId="6" applyFont="1" applyFill="1" applyBorder="1" applyAlignment="1">
      <alignment horizontal="center"/>
    </xf>
    <xf numFmtId="0" fontId="16" fillId="0" borderId="0" xfId="6" applyFont="1" applyBorder="1" applyAlignment="1">
      <alignment horizontal="center"/>
    </xf>
    <xf numFmtId="0" fontId="4" fillId="4" borderId="20" xfId="6" applyFont="1" applyFill="1" applyBorder="1" applyAlignment="1">
      <alignment horizontal="center" vertical="top" wrapText="1"/>
    </xf>
    <xf numFmtId="0" fontId="4" fillId="4" borderId="21" xfId="6" applyFont="1" applyFill="1" applyBorder="1" applyAlignment="1">
      <alignment horizontal="center" vertical="top" wrapText="1"/>
    </xf>
    <xf numFmtId="49" fontId="4" fillId="0" borderId="0" xfId="10" applyNumberFormat="1" applyFont="1" applyFill="1" applyAlignment="1">
      <alignment horizontal="center" vertical="top"/>
    </xf>
    <xf numFmtId="49" fontId="13" fillId="0" borderId="80" xfId="10" applyNumberFormat="1" applyFont="1" applyFill="1" applyBorder="1" applyAlignment="1">
      <alignment horizontal="center" vertical="top" wrapText="1"/>
    </xf>
    <xf numFmtId="49" fontId="13" fillId="0" borderId="8" xfId="10" applyNumberFormat="1" applyFont="1" applyFill="1" applyBorder="1" applyAlignment="1">
      <alignment horizontal="center" vertical="top"/>
    </xf>
    <xf numFmtId="49" fontId="13" fillId="0" borderId="38" xfId="10" applyNumberFormat="1" applyFont="1" applyFill="1" applyBorder="1" applyAlignment="1">
      <alignment horizontal="center" vertical="top" wrapText="1"/>
    </xf>
    <xf numFmtId="49" fontId="13" fillId="0" borderId="0" xfId="10" applyNumberFormat="1" applyFont="1" applyFill="1" applyBorder="1" applyAlignment="1">
      <alignment horizontal="center" vertical="top"/>
    </xf>
    <xf numFmtId="49" fontId="13" fillId="0" borderId="14" xfId="10" applyNumberFormat="1" applyFont="1" applyFill="1" applyBorder="1" applyAlignment="1">
      <alignment horizontal="center" vertical="top"/>
    </xf>
    <xf numFmtId="49" fontId="13" fillId="0" borderId="17" xfId="10" applyNumberFormat="1" applyFont="1" applyFill="1" applyBorder="1" applyAlignment="1">
      <alignment horizontal="center" vertical="top"/>
    </xf>
    <xf numFmtId="189" fontId="13" fillId="0" borderId="11" xfId="8" applyNumberFormat="1" applyFont="1" applyFill="1" applyBorder="1" applyAlignment="1" applyProtection="1">
      <alignment horizontal="center" vertical="top" wrapText="1"/>
    </xf>
    <xf numFmtId="189" fontId="13" fillId="0" borderId="19" xfId="8" applyNumberFormat="1" applyFont="1" applyFill="1" applyBorder="1" applyAlignment="1" applyProtection="1">
      <alignment horizontal="center" vertical="top" wrapText="1"/>
    </xf>
    <xf numFmtId="189" fontId="13" fillId="0" borderId="18" xfId="8" applyNumberFormat="1" applyFont="1" applyFill="1" applyBorder="1" applyAlignment="1" applyProtection="1">
      <alignment horizontal="center" vertical="top"/>
    </xf>
    <xf numFmtId="0" fontId="4" fillId="5" borderId="80" xfId="6" applyFont="1" applyFill="1" applyBorder="1" applyAlignment="1">
      <alignment horizontal="center" vertical="top" wrapText="1"/>
    </xf>
    <xf numFmtId="0" fontId="4" fillId="5" borderId="8" xfId="6" applyFont="1" applyFill="1" applyBorder="1" applyAlignment="1">
      <alignment horizontal="center" vertical="top" wrapText="1"/>
    </xf>
    <xf numFmtId="0" fontId="4" fillId="5" borderId="9" xfId="6" applyFont="1" applyFill="1" applyBorder="1" applyAlignment="1">
      <alignment horizontal="center" vertical="top" wrapText="1"/>
    </xf>
    <xf numFmtId="49" fontId="13" fillId="0" borderId="11" xfId="10" applyNumberFormat="1" applyFont="1" applyFill="1" applyBorder="1" applyAlignment="1" applyProtection="1">
      <alignment horizontal="center" vertical="top" wrapText="1"/>
    </xf>
    <xf numFmtId="49" fontId="13" fillId="0" borderId="19" xfId="10" applyNumberFormat="1" applyFont="1" applyFill="1" applyBorder="1" applyAlignment="1" applyProtection="1">
      <alignment horizontal="center" vertical="top" wrapText="1"/>
    </xf>
    <xf numFmtId="49" fontId="13" fillId="0" borderId="18" xfId="10" applyNumberFormat="1" applyFont="1" applyFill="1" applyBorder="1" applyAlignment="1" applyProtection="1">
      <alignment horizontal="center" vertical="top"/>
    </xf>
    <xf numFmtId="0" fontId="4" fillId="5" borderId="22" xfId="6" applyFont="1" applyFill="1" applyBorder="1" applyAlignment="1">
      <alignment horizontal="center" vertical="top" wrapText="1"/>
    </xf>
    <xf numFmtId="0" fontId="44" fillId="0" borderId="80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190" fontId="44" fillId="0" borderId="20" xfId="0" applyNumberFormat="1" applyFont="1" applyBorder="1" applyAlignment="1">
      <alignment vertical="top"/>
    </xf>
    <xf numFmtId="190" fontId="44" fillId="0" borderId="21" xfId="0" applyNumberFormat="1" applyFont="1" applyBorder="1" applyAlignment="1">
      <alignment vertical="top"/>
    </xf>
    <xf numFmtId="190" fontId="44" fillId="0" borderId="32" xfId="0" applyNumberFormat="1" applyFont="1" applyBorder="1" applyAlignment="1">
      <alignment vertical="top"/>
    </xf>
    <xf numFmtId="43" fontId="44" fillId="0" borderId="20" xfId="0" applyNumberFormat="1" applyFont="1" applyBorder="1" applyAlignment="1">
      <alignment horizontal="center" vertical="top"/>
    </xf>
    <xf numFmtId="43" fontId="44" fillId="0" borderId="21" xfId="0" applyNumberFormat="1" applyFont="1" applyBorder="1" applyAlignment="1">
      <alignment horizontal="center" vertical="top"/>
    </xf>
    <xf numFmtId="43" fontId="44" fillId="0" borderId="32" xfId="0" applyNumberFormat="1" applyFont="1" applyBorder="1" applyAlignment="1">
      <alignment horizontal="center" vertical="top"/>
    </xf>
    <xf numFmtId="43" fontId="44" fillId="0" borderId="20" xfId="1" applyNumberFormat="1" applyFont="1" applyBorder="1" applyAlignment="1">
      <alignment horizontal="center" vertical="top"/>
    </xf>
    <xf numFmtId="43" fontId="44" fillId="0" borderId="32" xfId="1" applyNumberFormat="1" applyFont="1" applyBorder="1" applyAlignment="1">
      <alignment horizontal="center" vertical="top"/>
    </xf>
    <xf numFmtId="190" fontId="44" fillId="0" borderId="20" xfId="0" applyNumberFormat="1" applyFont="1" applyBorder="1" applyAlignment="1">
      <alignment horizontal="center" vertical="top"/>
    </xf>
    <xf numFmtId="190" fontId="44" fillId="0" borderId="32" xfId="0" applyNumberFormat="1" applyFont="1" applyBorder="1" applyAlignment="1">
      <alignment horizontal="center" vertical="top"/>
    </xf>
    <xf numFmtId="193" fontId="13" fillId="3" borderId="20" xfId="10" applyNumberFormat="1" applyFont="1" applyFill="1" applyBorder="1" applyAlignment="1">
      <alignment horizontal="center" vertical="top" shrinkToFit="1"/>
    </xf>
    <xf numFmtId="193" fontId="13" fillId="3" borderId="21" xfId="10" applyNumberFormat="1" applyFont="1" applyFill="1" applyBorder="1" applyAlignment="1">
      <alignment horizontal="center" vertical="top" shrinkToFit="1"/>
    </xf>
    <xf numFmtId="193" fontId="13" fillId="3" borderId="32" xfId="10" applyNumberFormat="1" applyFont="1" applyFill="1" applyBorder="1" applyAlignment="1">
      <alignment horizontal="center" vertical="top" shrinkToFit="1"/>
    </xf>
    <xf numFmtId="189" fontId="13" fillId="3" borderId="20" xfId="10" applyNumberFormat="1" applyFont="1" applyFill="1" applyBorder="1" applyAlignment="1">
      <alignment horizontal="center" vertical="top" shrinkToFit="1"/>
    </xf>
    <xf numFmtId="189" fontId="13" fillId="3" borderId="21" xfId="10" applyNumberFormat="1" applyFont="1" applyFill="1" applyBorder="1" applyAlignment="1">
      <alignment horizontal="center" vertical="top" shrinkToFit="1"/>
    </xf>
    <xf numFmtId="189" fontId="13" fillId="3" borderId="32" xfId="10" applyNumberFormat="1" applyFont="1" applyFill="1" applyBorder="1" applyAlignment="1">
      <alignment horizontal="center" vertical="top" shrinkToFit="1"/>
    </xf>
    <xf numFmtId="49" fontId="10" fillId="0" borderId="86" xfId="10" applyNumberFormat="1" applyFont="1" applyBorder="1" applyAlignment="1">
      <alignment horizontal="left" vertical="top"/>
    </xf>
    <xf numFmtId="49" fontId="8" fillId="0" borderId="86" xfId="10" applyNumberFormat="1" applyFont="1" applyBorder="1" applyAlignment="1">
      <alignment horizontal="left" vertical="top"/>
    </xf>
    <xf numFmtId="49" fontId="13" fillId="0" borderId="0" xfId="10" applyNumberFormat="1" applyFont="1" applyFill="1" applyAlignment="1">
      <alignment horizontal="center" vertical="center"/>
    </xf>
    <xf numFmtId="49" fontId="13" fillId="0" borderId="80" xfId="10" applyNumberFormat="1" applyFont="1" applyFill="1" applyBorder="1" applyAlignment="1">
      <alignment horizontal="center" vertical="center" wrapText="1"/>
    </xf>
    <xf numFmtId="49" fontId="13" fillId="0" borderId="8" xfId="10" applyNumberFormat="1" applyFont="1" applyFill="1" applyBorder="1" applyAlignment="1">
      <alignment horizontal="center" vertical="center"/>
    </xf>
    <xf numFmtId="49" fontId="13" fillId="0" borderId="38" xfId="10" applyNumberFormat="1" applyFont="1" applyFill="1" applyBorder="1" applyAlignment="1">
      <alignment horizontal="center" vertical="center" wrapText="1"/>
    </xf>
    <xf numFmtId="49" fontId="13" fillId="0" borderId="0" xfId="10" applyNumberFormat="1" applyFont="1" applyFill="1" applyBorder="1" applyAlignment="1">
      <alignment horizontal="center" vertical="center"/>
    </xf>
    <xf numFmtId="49" fontId="13" fillId="0" borderId="14" xfId="10" applyNumberFormat="1" applyFont="1" applyFill="1" applyBorder="1" applyAlignment="1">
      <alignment horizontal="center" vertical="center"/>
    </xf>
    <xf numFmtId="49" fontId="13" fillId="0" borderId="17" xfId="10" applyNumberFormat="1" applyFont="1" applyFill="1" applyBorder="1" applyAlignment="1">
      <alignment horizontal="center" vertical="center"/>
    </xf>
    <xf numFmtId="189" fontId="13" fillId="0" borderId="11" xfId="8" applyNumberFormat="1" applyFont="1" applyFill="1" applyBorder="1" applyAlignment="1" applyProtection="1">
      <alignment horizontal="center" vertical="center" wrapText="1"/>
    </xf>
    <xf numFmtId="189" fontId="13" fillId="0" borderId="19" xfId="8" applyNumberFormat="1" applyFont="1" applyFill="1" applyBorder="1" applyAlignment="1" applyProtection="1">
      <alignment horizontal="center" vertical="center" wrapText="1"/>
    </xf>
    <xf numFmtId="189" fontId="13" fillId="0" borderId="18" xfId="8" applyNumberFormat="1" applyFont="1" applyFill="1" applyBorder="1" applyAlignment="1" applyProtection="1">
      <alignment horizontal="center" vertical="center"/>
    </xf>
    <xf numFmtId="49" fontId="13" fillId="0" borderId="11" xfId="10" applyNumberFormat="1" applyFont="1" applyFill="1" applyBorder="1" applyAlignment="1" applyProtection="1">
      <alignment horizontal="center" vertical="center" wrapText="1"/>
    </xf>
    <xf numFmtId="49" fontId="13" fillId="0" borderId="19" xfId="10" applyNumberFormat="1" applyFont="1" applyFill="1" applyBorder="1" applyAlignment="1" applyProtection="1">
      <alignment horizontal="center" vertical="center" wrapText="1"/>
    </xf>
    <xf numFmtId="49" fontId="13" fillId="0" borderId="18" xfId="10" applyNumberFormat="1" applyFont="1" applyFill="1" applyBorder="1" applyAlignment="1" applyProtection="1">
      <alignment horizontal="center" vertical="center"/>
    </xf>
  </cellXfs>
  <cellStyles count="11">
    <cellStyle name="Comma" xfId="1" builtinId="3"/>
    <cellStyle name="Comma 2" xfId="2"/>
    <cellStyle name="Comma 3" xfId="3"/>
    <cellStyle name="Comma 4" xfId="4"/>
    <cellStyle name="Hyperlink" xfId="5" builtinId="8"/>
    <cellStyle name="Normal" xfId="0" builtinId="0"/>
    <cellStyle name="Normal 2" xfId="6"/>
    <cellStyle name="Normal 3" xfId="7"/>
    <cellStyle name="เครื่องหมายจุลภาค_แผนดำเนินงานและใช้จ่าย ปี54 จิรวิทย์" xfId="8"/>
    <cellStyle name="เครื่องหมายสกุลเงิน_แผนดำเนินงานและใช้จ่าย ปี54 จิรวิทย์" xfId="9"/>
    <cellStyle name="ปกติ_แผนดำเนินงานและใช้จ่าย ปี54 จิรวิทย์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an30@doae.go.t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view="pageLayout" topLeftCell="A7" zoomScaleNormal="100" workbookViewId="0">
      <selection activeCell="B25" sqref="B25"/>
    </sheetView>
  </sheetViews>
  <sheetFormatPr defaultRowHeight="14.25" x14ac:dyDescent="0.2"/>
  <cols>
    <col min="2" max="2" width="71.875" customWidth="1"/>
  </cols>
  <sheetData>
    <row r="1" spans="1:2" ht="21" x14ac:dyDescent="0.35">
      <c r="A1" s="1776" t="s">
        <v>0</v>
      </c>
      <c r="B1" s="1776"/>
    </row>
    <row r="2" spans="1:2" ht="21" x14ac:dyDescent="0.35">
      <c r="A2" s="2" t="s">
        <v>1</v>
      </c>
      <c r="B2" s="9" t="s">
        <v>2</v>
      </c>
    </row>
    <row r="3" spans="1:2" ht="21" x14ac:dyDescent="0.35">
      <c r="A3" s="1"/>
      <c r="B3" s="2" t="s">
        <v>3</v>
      </c>
    </row>
    <row r="4" spans="1:2" ht="21" x14ac:dyDescent="0.35">
      <c r="A4" s="2" t="s">
        <v>4</v>
      </c>
      <c r="B4" s="1"/>
    </row>
    <row r="5" spans="1:2" ht="21" x14ac:dyDescent="0.2">
      <c r="A5" s="1777" t="s">
        <v>5</v>
      </c>
      <c r="B5" s="1777"/>
    </row>
    <row r="6" spans="1:2" ht="21" x14ac:dyDescent="0.2">
      <c r="A6" s="1777" t="s">
        <v>6</v>
      </c>
      <c r="B6" s="1777"/>
    </row>
    <row r="7" spans="1:2" ht="21" x14ac:dyDescent="0.2">
      <c r="A7" s="1779" t="s">
        <v>7</v>
      </c>
      <c r="B7" s="1779"/>
    </row>
    <row r="8" spans="1:2" ht="21" x14ac:dyDescent="0.2">
      <c r="A8" s="1780" t="s">
        <v>8</v>
      </c>
      <c r="B8" s="1780"/>
    </row>
    <row r="9" spans="1:2" ht="21" x14ac:dyDescent="0.35">
      <c r="A9" s="1778" t="s">
        <v>9</v>
      </c>
      <c r="B9" s="1778"/>
    </row>
    <row r="10" spans="1:2" ht="21" x14ac:dyDescent="0.35">
      <c r="A10" s="3" t="s">
        <v>10</v>
      </c>
      <c r="B10" s="1"/>
    </row>
    <row r="11" spans="1:2" ht="21" x14ac:dyDescent="0.35">
      <c r="A11" s="4" t="s">
        <v>11</v>
      </c>
      <c r="B11" s="1"/>
    </row>
    <row r="12" spans="1:2" ht="21" x14ac:dyDescent="0.35">
      <c r="A12" s="1"/>
      <c r="B12" s="3" t="s">
        <v>12</v>
      </c>
    </row>
    <row r="13" spans="1:2" ht="21" x14ac:dyDescent="0.35">
      <c r="A13" s="2" t="s">
        <v>13</v>
      </c>
      <c r="B13" s="3"/>
    </row>
    <row r="14" spans="1:2" ht="21" x14ac:dyDescent="0.35">
      <c r="A14" s="1"/>
      <c r="B14" s="3" t="s">
        <v>14</v>
      </c>
    </row>
    <row r="15" spans="1:2" ht="21" x14ac:dyDescent="0.35">
      <c r="A15" s="1"/>
      <c r="B15" s="2" t="s">
        <v>15</v>
      </c>
    </row>
    <row r="16" spans="1:2" ht="21" x14ac:dyDescent="0.35">
      <c r="A16" s="2" t="s">
        <v>16</v>
      </c>
      <c r="B16" s="3"/>
    </row>
    <row r="17" spans="1:2" ht="21" x14ac:dyDescent="0.35">
      <c r="A17" s="1"/>
      <c r="B17" s="3" t="s">
        <v>17</v>
      </c>
    </row>
    <row r="18" spans="1:2" ht="21" x14ac:dyDescent="0.35">
      <c r="A18" s="2" t="s">
        <v>18</v>
      </c>
      <c r="B18" s="3"/>
    </row>
    <row r="19" spans="1:2" ht="21" x14ac:dyDescent="0.35">
      <c r="A19" s="2" t="s">
        <v>19</v>
      </c>
      <c r="B19" s="3"/>
    </row>
    <row r="20" spans="1:2" ht="21" x14ac:dyDescent="0.35">
      <c r="A20" s="1"/>
      <c r="B20" s="3" t="s">
        <v>20</v>
      </c>
    </row>
    <row r="21" spans="1:2" ht="21" x14ac:dyDescent="0.35">
      <c r="A21" s="2" t="s">
        <v>21</v>
      </c>
      <c r="B21" s="1"/>
    </row>
    <row r="22" spans="1:2" ht="21" x14ac:dyDescent="0.35">
      <c r="A22" s="2" t="s">
        <v>22</v>
      </c>
      <c r="B22" s="1"/>
    </row>
    <row r="23" spans="1:2" ht="21" x14ac:dyDescent="0.35">
      <c r="A23" s="1"/>
      <c r="B23" s="2" t="s">
        <v>23</v>
      </c>
    </row>
    <row r="24" spans="1:2" ht="21" x14ac:dyDescent="0.35">
      <c r="A24" s="7"/>
      <c r="B24" s="2" t="s">
        <v>24</v>
      </c>
    </row>
    <row r="25" spans="1:2" ht="21" x14ac:dyDescent="0.35">
      <c r="A25" s="3" t="s">
        <v>25</v>
      </c>
      <c r="B25" s="1"/>
    </row>
    <row r="26" spans="1:2" ht="21" x14ac:dyDescent="0.35">
      <c r="A26" s="3" t="s">
        <v>26</v>
      </c>
      <c r="B26" s="1"/>
    </row>
    <row r="27" spans="1:2" ht="21" x14ac:dyDescent="0.35">
      <c r="A27" s="3" t="s">
        <v>27</v>
      </c>
      <c r="B27" s="1"/>
    </row>
    <row r="28" spans="1:2" ht="21" x14ac:dyDescent="0.35">
      <c r="A28" s="2" t="s">
        <v>28</v>
      </c>
      <c r="B28" s="1"/>
    </row>
    <row r="29" spans="1:2" ht="21" x14ac:dyDescent="0.35">
      <c r="A29" s="4" t="s">
        <v>29</v>
      </c>
      <c r="B29" s="1"/>
    </row>
    <row r="30" spans="1:2" ht="21" x14ac:dyDescent="0.35">
      <c r="A30" s="3" t="s">
        <v>30</v>
      </c>
      <c r="B30" s="1"/>
    </row>
    <row r="31" spans="1:2" ht="21" x14ac:dyDescent="0.35">
      <c r="A31" s="2" t="s">
        <v>31</v>
      </c>
      <c r="B31" s="1"/>
    </row>
    <row r="32" spans="1:2" x14ac:dyDescent="0.2">
      <c r="A32" s="1"/>
      <c r="B32" s="1"/>
    </row>
    <row r="33" spans="1:2" ht="21" x14ac:dyDescent="0.2">
      <c r="A33" s="5"/>
      <c r="B33" s="5" t="s">
        <v>32</v>
      </c>
    </row>
    <row r="34" spans="1:2" ht="21" x14ac:dyDescent="0.2">
      <c r="A34" s="1774" t="s">
        <v>33</v>
      </c>
      <c r="B34" s="1775"/>
    </row>
    <row r="35" spans="1:2" ht="21" x14ac:dyDescent="0.2">
      <c r="A35" s="8" t="s">
        <v>34</v>
      </c>
      <c r="B35" s="5"/>
    </row>
    <row r="36" spans="1:2" ht="21" x14ac:dyDescent="0.35">
      <c r="A36" s="1"/>
      <c r="B36" s="6" t="s">
        <v>35</v>
      </c>
    </row>
    <row r="37" spans="1:2" x14ac:dyDescent="0.2">
      <c r="A37" s="1"/>
      <c r="B37" s="1"/>
    </row>
    <row r="38" spans="1:2" x14ac:dyDescent="0.2">
      <c r="A38" s="1"/>
      <c r="B38" s="1"/>
    </row>
  </sheetData>
  <mergeCells count="7">
    <mergeCell ref="A34:B34"/>
    <mergeCell ref="A1:B1"/>
    <mergeCell ref="A5:B5"/>
    <mergeCell ref="A9:B9"/>
    <mergeCell ref="A6:B6"/>
    <mergeCell ref="A7:B7"/>
    <mergeCell ref="A8:B8"/>
  </mergeCells>
  <hyperlinks>
    <hyperlink ref="A34" r:id="rId1" display="mailto:plan30@doae.go.th"/>
  </hyperlinks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Layout" zoomScaleNormal="100" workbookViewId="0">
      <selection sqref="A1:S27"/>
    </sheetView>
  </sheetViews>
  <sheetFormatPr defaultRowHeight="14.25" x14ac:dyDescent="0.2"/>
  <sheetData>
    <row r="1" spans="1:19" ht="21" x14ac:dyDescent="0.35">
      <c r="A1" s="2"/>
      <c r="B1" s="1781" t="s">
        <v>111</v>
      </c>
      <c r="C1" s="1781"/>
      <c r="D1" s="1781"/>
      <c r="E1" s="1781"/>
      <c r="F1" s="1781"/>
      <c r="G1" s="1781"/>
      <c r="H1" s="1781"/>
      <c r="I1" s="1781"/>
      <c r="J1" s="1781"/>
      <c r="K1" s="1781"/>
      <c r="L1" s="1781"/>
      <c r="M1" s="1781"/>
      <c r="N1" s="1781"/>
      <c r="O1" s="1781"/>
      <c r="P1" s="1781"/>
      <c r="Q1" s="1781"/>
      <c r="R1" s="1781"/>
      <c r="S1" s="1781"/>
    </row>
    <row r="2" spans="1:19" ht="21" x14ac:dyDescent="0.35">
      <c r="A2" s="2"/>
      <c r="B2" s="1782" t="s">
        <v>36</v>
      </c>
      <c r="C2" s="1782"/>
      <c r="D2" s="1782"/>
      <c r="E2" s="1782"/>
      <c r="F2" s="1782"/>
      <c r="G2" s="1782"/>
      <c r="H2" s="1782"/>
      <c r="I2" s="1782"/>
      <c r="J2" s="1782"/>
      <c r="K2" s="1782"/>
      <c r="L2" s="1782"/>
      <c r="M2" s="1782"/>
      <c r="N2" s="1782"/>
      <c r="O2" s="1782"/>
      <c r="P2" s="1782"/>
      <c r="Q2" s="1782"/>
      <c r="R2" s="1782"/>
      <c r="S2" s="1782"/>
    </row>
    <row r="3" spans="1:19" ht="21" x14ac:dyDescent="0.35">
      <c r="A3" s="1783" t="s">
        <v>37</v>
      </c>
      <c r="B3" s="1784"/>
      <c r="C3" s="141"/>
      <c r="D3" s="142"/>
      <c r="E3" s="142"/>
      <c r="F3" s="1787" t="s">
        <v>38</v>
      </c>
      <c r="G3" s="1788"/>
      <c r="H3" s="1788"/>
      <c r="I3" s="1788"/>
      <c r="J3" s="1788"/>
      <c r="K3" s="1788"/>
      <c r="L3" s="1788"/>
      <c r="M3" s="1788"/>
      <c r="N3" s="1788"/>
      <c r="O3" s="1788"/>
      <c r="P3" s="1788"/>
      <c r="Q3" s="1789"/>
      <c r="R3" s="145"/>
      <c r="S3" s="2"/>
    </row>
    <row r="4" spans="1:19" ht="42" x14ac:dyDescent="0.35">
      <c r="A4" s="1785"/>
      <c r="B4" s="1786"/>
      <c r="C4" s="143" t="s">
        <v>39</v>
      </c>
      <c r="D4" s="143" t="s">
        <v>40</v>
      </c>
      <c r="E4" s="143" t="s">
        <v>41</v>
      </c>
      <c r="F4" s="1790" t="s">
        <v>42</v>
      </c>
      <c r="G4" s="1790"/>
      <c r="H4" s="1790"/>
      <c r="I4" s="1790" t="s">
        <v>43</v>
      </c>
      <c r="J4" s="1790"/>
      <c r="K4" s="1790"/>
      <c r="L4" s="1790" t="s">
        <v>44</v>
      </c>
      <c r="M4" s="1790"/>
      <c r="N4" s="1790"/>
      <c r="O4" s="1790" t="s">
        <v>45</v>
      </c>
      <c r="P4" s="1790"/>
      <c r="Q4" s="1790"/>
      <c r="R4" s="139" t="s">
        <v>46</v>
      </c>
      <c r="S4" s="2"/>
    </row>
    <row r="5" spans="1:19" ht="21" x14ac:dyDescent="0.35">
      <c r="A5" s="137"/>
      <c r="B5" s="149"/>
      <c r="C5" s="150" t="s">
        <v>47</v>
      </c>
      <c r="D5" s="143" t="s">
        <v>48</v>
      </c>
      <c r="E5" s="144" t="s">
        <v>49</v>
      </c>
      <c r="F5" s="145" t="s">
        <v>50</v>
      </c>
      <c r="G5" s="141" t="s">
        <v>51</v>
      </c>
      <c r="H5" s="141" t="s">
        <v>52</v>
      </c>
      <c r="I5" s="141" t="s">
        <v>53</v>
      </c>
      <c r="J5" s="141" t="s">
        <v>54</v>
      </c>
      <c r="K5" s="141" t="s">
        <v>55</v>
      </c>
      <c r="L5" s="141" t="s">
        <v>56</v>
      </c>
      <c r="M5" s="141" t="s">
        <v>57</v>
      </c>
      <c r="N5" s="141" t="s">
        <v>58</v>
      </c>
      <c r="O5" s="141" t="s">
        <v>59</v>
      </c>
      <c r="P5" s="141" t="s">
        <v>60</v>
      </c>
      <c r="Q5" s="141" t="s">
        <v>61</v>
      </c>
      <c r="R5" s="139" t="s">
        <v>62</v>
      </c>
      <c r="S5" s="2"/>
    </row>
    <row r="6" spans="1:19" ht="21" x14ac:dyDescent="0.35">
      <c r="A6" s="138"/>
      <c r="B6" s="146" t="s">
        <v>63</v>
      </c>
      <c r="C6" s="139" t="s">
        <v>64</v>
      </c>
      <c r="D6" s="146" t="s">
        <v>65</v>
      </c>
      <c r="E6" s="147" t="s">
        <v>66</v>
      </c>
      <c r="F6" s="148">
        <v>62</v>
      </c>
      <c r="G6" s="148">
        <v>62</v>
      </c>
      <c r="H6" s="148">
        <v>62</v>
      </c>
      <c r="I6" s="148">
        <v>63</v>
      </c>
      <c r="J6" s="148">
        <v>63</v>
      </c>
      <c r="K6" s="148">
        <v>63</v>
      </c>
      <c r="L6" s="148">
        <v>63</v>
      </c>
      <c r="M6" s="148">
        <v>63</v>
      </c>
      <c r="N6" s="148">
        <v>63</v>
      </c>
      <c r="O6" s="148">
        <v>63</v>
      </c>
      <c r="P6" s="148">
        <v>63</v>
      </c>
      <c r="Q6" s="148">
        <v>63</v>
      </c>
      <c r="R6" s="140"/>
      <c r="S6" s="2"/>
    </row>
    <row r="7" spans="1:19" ht="21" x14ac:dyDescent="0.35">
      <c r="A7" s="151">
        <v>1</v>
      </c>
      <c r="B7" s="152" t="s">
        <v>112</v>
      </c>
      <c r="C7" s="10"/>
      <c r="D7" s="10"/>
      <c r="E7" s="10"/>
      <c r="F7" s="1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3"/>
    </row>
    <row r="8" spans="1:19" ht="21" x14ac:dyDescent="0.35">
      <c r="A8" s="18"/>
      <c r="B8" s="12" t="s">
        <v>113</v>
      </c>
      <c r="C8" s="14"/>
      <c r="D8" s="14"/>
      <c r="E8" s="14"/>
      <c r="F8" s="1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3"/>
    </row>
    <row r="9" spans="1:19" ht="21" x14ac:dyDescent="0.35">
      <c r="A9" s="18"/>
      <c r="B9" s="12" t="s">
        <v>114</v>
      </c>
      <c r="C9" s="12"/>
      <c r="D9" s="12"/>
      <c r="E9" s="12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"/>
    </row>
    <row r="10" spans="1:19" ht="21" x14ac:dyDescent="0.35">
      <c r="A10" s="18"/>
      <c r="B10" s="12"/>
      <c r="C10" s="12"/>
      <c r="D10" s="12"/>
      <c r="E10" s="12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"/>
    </row>
    <row r="11" spans="1:19" ht="21" x14ac:dyDescent="0.35">
      <c r="A11" s="20">
        <v>2</v>
      </c>
      <c r="B11" s="11" t="s">
        <v>115</v>
      </c>
      <c r="C11" s="12"/>
      <c r="D11" s="12"/>
      <c r="E11" s="12"/>
      <c r="F11" s="1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"/>
    </row>
    <row r="12" spans="1:19" ht="21" x14ac:dyDescent="0.35">
      <c r="A12" s="18"/>
      <c r="B12" s="12" t="s">
        <v>113</v>
      </c>
      <c r="C12" s="12"/>
      <c r="D12" s="12"/>
      <c r="E12" s="12"/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"/>
    </row>
    <row r="13" spans="1:19" ht="21" x14ac:dyDescent="0.35">
      <c r="A13" s="93"/>
      <c r="B13" s="12" t="s">
        <v>114</v>
      </c>
      <c r="C13" s="12"/>
      <c r="D13" s="12"/>
      <c r="E13" s="12"/>
      <c r="F13" s="1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"/>
    </row>
    <row r="14" spans="1:19" ht="21" x14ac:dyDescent="0.35">
      <c r="A14" s="75"/>
      <c r="B14" s="97"/>
      <c r="C14" s="13"/>
      <c r="D14" s="12"/>
      <c r="E14" s="12"/>
      <c r="F14" s="13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"/>
    </row>
    <row r="15" spans="1:19" ht="63" x14ac:dyDescent="0.35">
      <c r="A15" s="76">
        <v>3</v>
      </c>
      <c r="B15" s="14" t="s">
        <v>116</v>
      </c>
      <c r="C15" s="13"/>
      <c r="D15" s="12"/>
      <c r="E15" s="12"/>
      <c r="F15" s="13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"/>
    </row>
    <row r="16" spans="1:19" ht="21" x14ac:dyDescent="0.35">
      <c r="A16" s="75"/>
      <c r="B16" s="12" t="s">
        <v>113</v>
      </c>
      <c r="C16" s="13"/>
      <c r="D16" s="12"/>
      <c r="E16" s="12"/>
      <c r="F16" s="13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"/>
    </row>
    <row r="17" spans="1:18" ht="21" x14ac:dyDescent="0.35">
      <c r="A17" s="75"/>
      <c r="B17" s="12" t="s">
        <v>114</v>
      </c>
      <c r="C17" s="13"/>
      <c r="D17" s="12"/>
      <c r="E17" s="12"/>
      <c r="F17" s="13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1" x14ac:dyDescent="0.35">
      <c r="A18" s="75"/>
      <c r="B18" s="97"/>
      <c r="C18" s="13"/>
      <c r="D18" s="12"/>
      <c r="E18" s="12"/>
      <c r="F18" s="13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63" x14ac:dyDescent="0.35">
      <c r="A19" s="76">
        <v>4</v>
      </c>
      <c r="B19" s="14" t="s">
        <v>117</v>
      </c>
      <c r="C19" s="13"/>
      <c r="D19" s="12"/>
      <c r="E19" s="12"/>
      <c r="F19" s="13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1" x14ac:dyDescent="0.35">
      <c r="A20" s="75"/>
      <c r="B20" s="12" t="s">
        <v>113</v>
      </c>
      <c r="C20" s="13"/>
      <c r="D20" s="12"/>
      <c r="E20" s="12"/>
      <c r="F20" s="1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21" x14ac:dyDescent="0.35">
      <c r="A21" s="75"/>
      <c r="B21" s="94" t="s">
        <v>114</v>
      </c>
      <c r="C21" s="13"/>
      <c r="D21" s="12"/>
      <c r="E21" s="12"/>
      <c r="F21" s="1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1" x14ac:dyDescent="0.35">
      <c r="A22" s="82"/>
      <c r="B22" s="95"/>
      <c r="C22" s="84"/>
      <c r="D22" s="83"/>
      <c r="E22" s="83"/>
      <c r="F22" s="84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1:18" ht="21" x14ac:dyDescent="0.35">
      <c r="A23" s="82"/>
      <c r="B23" s="95"/>
      <c r="C23" s="84"/>
      <c r="D23" s="83"/>
      <c r="E23" s="83"/>
      <c r="F23" s="84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1:18" ht="21" x14ac:dyDescent="0.35">
      <c r="A24" s="82"/>
      <c r="B24" s="95"/>
      <c r="C24" s="84"/>
      <c r="D24" s="83"/>
      <c r="E24" s="83"/>
      <c r="F24" s="84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ht="21" x14ac:dyDescent="0.35">
      <c r="A25" s="82"/>
      <c r="B25" s="95"/>
      <c r="C25" s="84"/>
      <c r="D25" s="83"/>
      <c r="E25" s="83"/>
      <c r="F25" s="84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1:18" ht="21" x14ac:dyDescent="0.35">
      <c r="A26" s="82"/>
      <c r="B26" s="95"/>
      <c r="C26" s="84"/>
      <c r="D26" s="83"/>
      <c r="E26" s="83"/>
      <c r="F26" s="84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1:18" ht="21" x14ac:dyDescent="0.35">
      <c r="A27" s="16"/>
      <c r="B27" s="96"/>
      <c r="C27" s="135"/>
      <c r="D27" s="15"/>
      <c r="E27" s="15"/>
      <c r="F27" s="13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</sheetData>
  <mergeCells count="8">
    <mergeCell ref="B1:S1"/>
    <mergeCell ref="B2:S2"/>
    <mergeCell ref="A3:B4"/>
    <mergeCell ref="F3:Q3"/>
    <mergeCell ref="F4:H4"/>
    <mergeCell ref="I4:K4"/>
    <mergeCell ref="L4:N4"/>
    <mergeCell ref="O4:Q4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9"/>
  <sheetViews>
    <sheetView tabSelected="1" view="pageLayout" topLeftCell="A209" zoomScale="130" zoomScaleNormal="100" zoomScalePageLayoutView="130" workbookViewId="0">
      <selection activeCell="B214" sqref="B214"/>
    </sheetView>
  </sheetViews>
  <sheetFormatPr defaultRowHeight="19.5" x14ac:dyDescent="0.2"/>
  <cols>
    <col min="1" max="1" width="2.25" style="714" customWidth="1"/>
    <col min="2" max="2" width="43.875" style="232" customWidth="1"/>
    <col min="3" max="3" width="8.625" style="542" customWidth="1"/>
    <col min="4" max="4" width="9.625" style="311" bestFit="1" customWidth="1"/>
    <col min="5" max="5" width="9.125" style="1006" customWidth="1"/>
    <col min="6" max="7" width="4.25" style="232" bestFit="1" customWidth="1"/>
    <col min="8" max="8" width="4.25" style="542" bestFit="1" customWidth="1"/>
    <col min="9" max="9" width="4.25" style="232" bestFit="1" customWidth="1"/>
    <col min="10" max="10" width="4.625" style="542" bestFit="1" customWidth="1"/>
    <col min="11" max="11" width="4.125" style="232" bestFit="1" customWidth="1"/>
    <col min="12" max="12" width="4.5" style="232" customWidth="1"/>
    <col min="13" max="13" width="4.125" style="232" customWidth="1"/>
    <col min="14" max="14" width="4" style="232" customWidth="1"/>
    <col min="15" max="16" width="3.875" style="232" customWidth="1"/>
    <col min="17" max="17" width="3.375" style="232" bestFit="1" customWidth="1"/>
    <col min="18" max="18" width="11" style="714" customWidth="1"/>
    <col min="19" max="19" width="9" style="232" hidden="1" customWidth="1"/>
    <col min="20" max="20" width="10.125" style="232" hidden="1" customWidth="1"/>
    <col min="21" max="22" width="10.5" style="232" bestFit="1" customWidth="1"/>
    <col min="23" max="16384" width="9" style="232"/>
  </cols>
  <sheetData>
    <row r="1" spans="1:20" ht="21" x14ac:dyDescent="0.2">
      <c r="A1" s="1551"/>
      <c r="B1" s="1792" t="s">
        <v>585</v>
      </c>
      <c r="C1" s="1792"/>
      <c r="D1" s="1792"/>
      <c r="E1" s="1792"/>
      <c r="F1" s="1792"/>
      <c r="G1" s="1792"/>
      <c r="H1" s="1792"/>
      <c r="I1" s="1792"/>
      <c r="J1" s="1792"/>
      <c r="K1" s="1792"/>
      <c r="L1" s="1792"/>
      <c r="M1" s="1792"/>
      <c r="N1" s="1792"/>
      <c r="O1" s="1792"/>
      <c r="P1" s="1792"/>
      <c r="Q1" s="1792"/>
      <c r="R1" s="1792"/>
      <c r="S1" s="1792"/>
      <c r="T1" s="400">
        <f>D7+D151+D166+D172+D195+D199+D478</f>
        <v>5172090</v>
      </c>
    </row>
    <row r="2" spans="1:20" ht="21" x14ac:dyDescent="0.2">
      <c r="A2" s="1551"/>
      <c r="B2" s="1793" t="s">
        <v>637</v>
      </c>
      <c r="C2" s="1793"/>
      <c r="D2" s="1793"/>
      <c r="E2" s="1793"/>
      <c r="F2" s="1793"/>
      <c r="G2" s="1793"/>
      <c r="H2" s="1793"/>
      <c r="I2" s="1793"/>
      <c r="J2" s="1793"/>
      <c r="K2" s="1793"/>
      <c r="L2" s="1793"/>
      <c r="M2" s="1793"/>
      <c r="N2" s="1793"/>
      <c r="O2" s="1793"/>
      <c r="P2" s="1793"/>
      <c r="Q2" s="1793"/>
      <c r="R2" s="1793"/>
      <c r="S2" s="1793"/>
      <c r="T2" s="221"/>
    </row>
    <row r="3" spans="1:20" s="555" customFormat="1" ht="21" customHeight="1" x14ac:dyDescent="0.2">
      <c r="A3" s="1794" t="s">
        <v>37</v>
      </c>
      <c r="B3" s="1795"/>
      <c r="C3" s="1007"/>
      <c r="D3" s="495"/>
      <c r="E3" s="1008"/>
      <c r="F3" s="1798" t="s">
        <v>38</v>
      </c>
      <c r="G3" s="1799"/>
      <c r="H3" s="1799"/>
      <c r="I3" s="1799"/>
      <c r="J3" s="1799"/>
      <c r="K3" s="1799"/>
      <c r="L3" s="1799"/>
      <c r="M3" s="1799"/>
      <c r="N3" s="1799"/>
      <c r="O3" s="1799"/>
      <c r="P3" s="1799"/>
      <c r="Q3" s="1800"/>
      <c r="R3" s="717"/>
      <c r="S3" s="1010"/>
      <c r="T3" s="1791" t="s">
        <v>316</v>
      </c>
    </row>
    <row r="4" spans="1:20" s="555" customFormat="1" ht="21" x14ac:dyDescent="0.2">
      <c r="A4" s="1796"/>
      <c r="B4" s="1797"/>
      <c r="C4" s="1047" t="s">
        <v>39</v>
      </c>
      <c r="D4" s="583" t="s">
        <v>40</v>
      </c>
      <c r="E4" s="1047" t="s">
        <v>41</v>
      </c>
      <c r="F4" s="1801" t="s">
        <v>42</v>
      </c>
      <c r="G4" s="1802"/>
      <c r="H4" s="1803"/>
      <c r="I4" s="1801" t="s">
        <v>43</v>
      </c>
      <c r="J4" s="1802"/>
      <c r="K4" s="1803"/>
      <c r="L4" s="1801" t="s">
        <v>44</v>
      </c>
      <c r="M4" s="1802"/>
      <c r="N4" s="1803"/>
      <c r="O4" s="1801" t="s">
        <v>45</v>
      </c>
      <c r="P4" s="1802"/>
      <c r="Q4" s="1803"/>
      <c r="R4" s="1048" t="s">
        <v>46</v>
      </c>
      <c r="S4" s="1010"/>
      <c r="T4" s="1791"/>
    </row>
    <row r="5" spans="1:20" s="555" customFormat="1" ht="21" x14ac:dyDescent="0.2">
      <c r="A5" s="1552"/>
      <c r="B5" s="1011"/>
      <c r="C5" s="1012" t="s">
        <v>47</v>
      </c>
      <c r="D5" s="143" t="s">
        <v>48</v>
      </c>
      <c r="E5" s="1049" t="s">
        <v>49</v>
      </c>
      <c r="F5" s="1009" t="s">
        <v>50</v>
      </c>
      <c r="G5" s="1007" t="s">
        <v>51</v>
      </c>
      <c r="H5" s="1007" t="s">
        <v>52</v>
      </c>
      <c r="I5" s="1007" t="s">
        <v>53</v>
      </c>
      <c r="J5" s="1007" t="s">
        <v>54</v>
      </c>
      <c r="K5" s="1007" t="s">
        <v>55</v>
      </c>
      <c r="L5" s="1007" t="s">
        <v>56</v>
      </c>
      <c r="M5" s="1007" t="s">
        <v>57</v>
      </c>
      <c r="N5" s="1007" t="s">
        <v>58</v>
      </c>
      <c r="O5" s="1007" t="s">
        <v>59</v>
      </c>
      <c r="P5" s="1007" t="s">
        <v>60</v>
      </c>
      <c r="Q5" s="1007" t="s">
        <v>61</v>
      </c>
      <c r="R5" s="723" t="s">
        <v>62</v>
      </c>
      <c r="S5" s="1010"/>
      <c r="T5" s="1791"/>
    </row>
    <row r="6" spans="1:20" s="555" customFormat="1" ht="21" x14ac:dyDescent="0.2">
      <c r="A6" s="1553"/>
      <c r="B6" s="1013" t="s">
        <v>63</v>
      </c>
      <c r="C6" s="1013" t="s">
        <v>64</v>
      </c>
      <c r="D6" s="146" t="s">
        <v>65</v>
      </c>
      <c r="E6" s="1387" t="s">
        <v>66</v>
      </c>
      <c r="F6" s="1014">
        <v>62</v>
      </c>
      <c r="G6" s="1014">
        <v>62</v>
      </c>
      <c r="H6" s="1014">
        <v>62</v>
      </c>
      <c r="I6" s="1014">
        <v>63</v>
      </c>
      <c r="J6" s="1014">
        <v>63</v>
      </c>
      <c r="K6" s="1014">
        <v>63</v>
      </c>
      <c r="L6" s="1014">
        <v>63</v>
      </c>
      <c r="M6" s="1014">
        <v>63</v>
      </c>
      <c r="N6" s="1014">
        <v>63</v>
      </c>
      <c r="O6" s="1014">
        <v>63</v>
      </c>
      <c r="P6" s="1014">
        <v>63</v>
      </c>
      <c r="Q6" s="1014">
        <v>63</v>
      </c>
      <c r="R6" s="733"/>
      <c r="S6" s="1010"/>
      <c r="T6" s="1791"/>
    </row>
    <row r="7" spans="1:20" s="311" customFormat="1" ht="45.75" customHeight="1" thickBot="1" x14ac:dyDescent="0.25">
      <c r="A7" s="1808" t="s">
        <v>67</v>
      </c>
      <c r="B7" s="1809"/>
      <c r="C7" s="975" t="s">
        <v>307</v>
      </c>
      <c r="D7" s="556">
        <f>D8</f>
        <v>570600</v>
      </c>
      <c r="E7" s="974"/>
      <c r="F7" s="977"/>
      <c r="G7" s="976"/>
      <c r="H7" s="975"/>
      <c r="I7" s="976"/>
      <c r="J7" s="975"/>
      <c r="K7" s="976"/>
      <c r="L7" s="976"/>
      <c r="M7" s="976"/>
      <c r="N7" s="976"/>
      <c r="O7" s="976"/>
      <c r="P7" s="976"/>
      <c r="Q7" s="976"/>
      <c r="R7" s="922"/>
      <c r="S7" s="978"/>
      <c r="T7" s="221"/>
    </row>
    <row r="8" spans="1:20" ht="42.75" customHeight="1" thickBot="1" x14ac:dyDescent="0.25">
      <c r="A8" s="1806" t="s">
        <v>592</v>
      </c>
      <c r="B8" s="1807"/>
      <c r="C8" s="273" t="s">
        <v>307</v>
      </c>
      <c r="D8" s="126">
        <f>D9</f>
        <v>570600</v>
      </c>
      <c r="E8" s="980"/>
      <c r="F8" s="923"/>
      <c r="G8" s="924"/>
      <c r="H8" s="285"/>
      <c r="I8" s="924"/>
      <c r="J8" s="285"/>
      <c r="K8" s="924"/>
      <c r="L8" s="924"/>
      <c r="M8" s="924"/>
      <c r="N8" s="924"/>
      <c r="O8" s="924"/>
      <c r="P8" s="924"/>
      <c r="Q8" s="924"/>
      <c r="R8" s="924"/>
      <c r="S8" s="494"/>
      <c r="T8" s="405"/>
    </row>
    <row r="9" spans="1:20" ht="21" x14ac:dyDescent="0.2">
      <c r="A9" s="1554"/>
      <c r="B9" s="107" t="s">
        <v>619</v>
      </c>
      <c r="C9" s="282" t="s">
        <v>307</v>
      </c>
      <c r="D9" s="127">
        <f>D10</f>
        <v>570600</v>
      </c>
      <c r="E9" s="981"/>
      <c r="F9" s="925"/>
      <c r="G9" s="926"/>
      <c r="H9" s="1022"/>
      <c r="I9" s="926"/>
      <c r="J9" s="1022"/>
      <c r="K9" s="926"/>
      <c r="L9" s="926"/>
      <c r="M9" s="926"/>
      <c r="N9" s="926"/>
      <c r="O9" s="926"/>
      <c r="P9" s="926"/>
      <c r="Q9" s="926"/>
      <c r="R9" s="926"/>
      <c r="S9" s="231"/>
    </row>
    <row r="10" spans="1:20" ht="21" x14ac:dyDescent="0.2">
      <c r="A10" s="754"/>
      <c r="B10" s="32" t="s">
        <v>484</v>
      </c>
      <c r="C10" s="267" t="s">
        <v>307</v>
      </c>
      <c r="D10" s="115">
        <f>D11+D30+D117</f>
        <v>570600</v>
      </c>
      <c r="E10" s="982"/>
      <c r="F10" s="662"/>
      <c r="G10" s="517"/>
      <c r="H10" s="284"/>
      <c r="I10" s="517"/>
      <c r="J10" s="284"/>
      <c r="K10" s="517"/>
      <c r="L10" s="517"/>
      <c r="M10" s="517"/>
      <c r="N10" s="517"/>
      <c r="O10" s="517"/>
      <c r="P10" s="517"/>
      <c r="Q10" s="517"/>
      <c r="R10" s="517"/>
      <c r="S10" s="231"/>
    </row>
    <row r="11" spans="1:20" ht="21" x14ac:dyDescent="0.2">
      <c r="A11" s="757"/>
      <c r="B11" s="112" t="s">
        <v>483</v>
      </c>
      <c r="C11" s="268" t="s">
        <v>303</v>
      </c>
      <c r="D11" s="124">
        <f>D12+D27</f>
        <v>68200</v>
      </c>
      <c r="E11" s="983"/>
      <c r="F11" s="667"/>
      <c r="G11" s="121"/>
      <c r="H11" s="621"/>
      <c r="I11" s="121"/>
      <c r="J11" s="621"/>
      <c r="K11" s="121"/>
      <c r="L11" s="121"/>
      <c r="M11" s="121"/>
      <c r="N11" s="121"/>
      <c r="O11" s="121"/>
      <c r="P11" s="121"/>
      <c r="Q11" s="121"/>
      <c r="R11" s="121"/>
      <c r="S11" s="231"/>
    </row>
    <row r="12" spans="1:20" s="501" customFormat="1" ht="18.75" customHeight="1" x14ac:dyDescent="0.2">
      <c r="A12" s="1555">
        <v>1</v>
      </c>
      <c r="B12" s="241" t="s">
        <v>624</v>
      </c>
      <c r="C12" s="269" t="s">
        <v>303</v>
      </c>
      <c r="D12" s="242">
        <f>SUM(D13:D18)</f>
        <v>58200</v>
      </c>
      <c r="E12" s="984"/>
      <c r="F12" s="927"/>
      <c r="G12" s="711"/>
      <c r="H12" s="712"/>
      <c r="I12" s="711"/>
      <c r="J12" s="712"/>
      <c r="K12" s="711"/>
      <c r="L12" s="711"/>
      <c r="M12" s="711"/>
      <c r="N12" s="711"/>
      <c r="O12" s="711"/>
      <c r="P12" s="711"/>
      <c r="Q12" s="711"/>
      <c r="R12" s="269" t="s">
        <v>501</v>
      </c>
      <c r="T12" s="232"/>
    </row>
    <row r="13" spans="1:20" s="221" customFormat="1" ht="18.75" customHeight="1" x14ac:dyDescent="0.2">
      <c r="A13" s="823"/>
      <c r="B13" s="240" t="s">
        <v>485</v>
      </c>
      <c r="C13" s="270"/>
      <c r="D13" s="240"/>
      <c r="E13" s="440"/>
      <c r="F13" s="928"/>
      <c r="G13" s="680"/>
      <c r="H13" s="632"/>
      <c r="I13" s="680"/>
      <c r="J13" s="632"/>
      <c r="K13" s="680"/>
      <c r="L13" s="680"/>
      <c r="M13" s="680"/>
      <c r="N13" s="680"/>
      <c r="O13" s="680"/>
      <c r="P13" s="680"/>
      <c r="Q13" s="680"/>
      <c r="R13" s="680"/>
      <c r="T13" s="501"/>
    </row>
    <row r="14" spans="1:20" s="221" customFormat="1" ht="18.75" customHeight="1" x14ac:dyDescent="0.2">
      <c r="A14" s="735"/>
      <c r="B14" s="195" t="s">
        <v>242</v>
      </c>
      <c r="C14" s="201" t="s">
        <v>308</v>
      </c>
      <c r="D14" s="164">
        <v>3000</v>
      </c>
      <c r="E14" s="985" t="s">
        <v>76</v>
      </c>
      <c r="F14" s="629"/>
      <c r="G14" s="587"/>
      <c r="H14" s="612">
        <v>15</v>
      </c>
      <c r="I14" s="587"/>
      <c r="J14" s="612"/>
      <c r="K14" s="587"/>
      <c r="L14" s="587"/>
      <c r="M14" s="587"/>
      <c r="N14" s="587"/>
      <c r="O14" s="587"/>
      <c r="P14" s="587"/>
      <c r="Q14" s="587"/>
      <c r="R14" s="294" t="s">
        <v>239</v>
      </c>
    </row>
    <row r="15" spans="1:20" s="221" customFormat="1" ht="21" x14ac:dyDescent="0.2">
      <c r="A15" s="735"/>
      <c r="B15" s="195" t="s">
        <v>243</v>
      </c>
      <c r="C15" s="201" t="s">
        <v>309</v>
      </c>
      <c r="D15" s="164">
        <v>2400</v>
      </c>
      <c r="E15" s="985" t="s">
        <v>76</v>
      </c>
      <c r="F15" s="629"/>
      <c r="G15" s="587"/>
      <c r="H15" s="612"/>
      <c r="I15" s="587">
        <v>12</v>
      </c>
      <c r="J15" s="612"/>
      <c r="K15" s="587"/>
      <c r="L15" s="587"/>
      <c r="M15" s="587"/>
      <c r="N15" s="587"/>
      <c r="O15" s="587"/>
      <c r="P15" s="587"/>
      <c r="Q15" s="587"/>
      <c r="R15" s="294" t="s">
        <v>239</v>
      </c>
    </row>
    <row r="16" spans="1:20" s="221" customFormat="1" ht="18.75" customHeight="1" x14ac:dyDescent="0.2">
      <c r="A16" s="735"/>
      <c r="B16" s="195" t="s">
        <v>486</v>
      </c>
      <c r="C16" s="201"/>
      <c r="D16" s="162"/>
      <c r="E16" s="986"/>
      <c r="F16" s="629"/>
      <c r="G16" s="587"/>
      <c r="H16" s="612"/>
      <c r="I16" s="587"/>
      <c r="J16" s="612"/>
      <c r="K16" s="587"/>
      <c r="L16" s="587"/>
      <c r="M16" s="587"/>
      <c r="N16" s="587"/>
      <c r="O16" s="587"/>
      <c r="P16" s="587"/>
      <c r="Q16" s="587"/>
      <c r="R16" s="294"/>
    </row>
    <row r="17" spans="1:20" s="221" customFormat="1" ht="18.75" customHeight="1" x14ac:dyDescent="0.2">
      <c r="A17" s="735"/>
      <c r="B17" s="195" t="s">
        <v>245</v>
      </c>
      <c r="C17" s="201" t="s">
        <v>310</v>
      </c>
      <c r="D17" s="164">
        <v>12800</v>
      </c>
      <c r="E17" s="985" t="s">
        <v>76</v>
      </c>
      <c r="F17" s="629"/>
      <c r="G17" s="587"/>
      <c r="H17" s="612"/>
      <c r="I17" s="587">
        <v>32</v>
      </c>
      <c r="J17" s="612"/>
      <c r="K17" s="587"/>
      <c r="L17" s="587"/>
      <c r="M17" s="587"/>
      <c r="N17" s="587"/>
      <c r="O17" s="587"/>
      <c r="P17" s="587"/>
      <c r="Q17" s="587"/>
      <c r="R17" s="294" t="s">
        <v>239</v>
      </c>
      <c r="T17" s="221" t="s">
        <v>316</v>
      </c>
    </row>
    <row r="18" spans="1:20" s="221" customFormat="1" ht="21" x14ac:dyDescent="0.2">
      <c r="A18" s="735"/>
      <c r="B18" s="203" t="s">
        <v>246</v>
      </c>
      <c r="C18" s="908" t="s">
        <v>303</v>
      </c>
      <c r="D18" s="909">
        <f>SUM(D19:D26)</f>
        <v>40000</v>
      </c>
      <c r="E18" s="987" t="s">
        <v>206</v>
      </c>
      <c r="F18" s="929"/>
      <c r="G18" s="930"/>
      <c r="H18" s="931">
        <f>SUM(H19:H26)</f>
        <v>200</v>
      </c>
      <c r="I18" s="930"/>
      <c r="J18" s="931"/>
      <c r="K18" s="930"/>
      <c r="L18" s="930"/>
      <c r="M18" s="930"/>
      <c r="N18" s="930"/>
      <c r="O18" s="930"/>
      <c r="P18" s="930"/>
      <c r="Q18" s="930"/>
      <c r="R18" s="587"/>
      <c r="T18" s="221" t="s">
        <v>316</v>
      </c>
    </row>
    <row r="19" spans="1:20" s="906" customFormat="1" ht="18.75" customHeight="1" x14ac:dyDescent="0.25">
      <c r="A19" s="1556"/>
      <c r="B19" s="905"/>
      <c r="C19" s="905">
        <v>25</v>
      </c>
      <c r="D19" s="162">
        <v>5000</v>
      </c>
      <c r="E19" s="988" t="s">
        <v>150</v>
      </c>
      <c r="F19" s="932"/>
      <c r="G19" s="647"/>
      <c r="H19" s="1024">
        <v>25</v>
      </c>
      <c r="I19" s="647"/>
      <c r="J19" s="1024"/>
      <c r="K19" s="647"/>
      <c r="L19" s="647"/>
      <c r="M19" s="647"/>
      <c r="N19" s="647"/>
      <c r="O19" s="647"/>
      <c r="P19" s="647"/>
      <c r="Q19" s="647"/>
      <c r="R19" s="905" t="s">
        <v>482</v>
      </c>
    </row>
    <row r="20" spans="1:20" s="906" customFormat="1" ht="18.75" customHeight="1" x14ac:dyDescent="0.25">
      <c r="A20" s="1556"/>
      <c r="B20" s="905"/>
      <c r="C20" s="905">
        <v>25</v>
      </c>
      <c r="D20" s="162">
        <v>5000</v>
      </c>
      <c r="E20" s="988" t="s">
        <v>269</v>
      </c>
      <c r="F20" s="932"/>
      <c r="G20" s="647"/>
      <c r="H20" s="1024">
        <v>25</v>
      </c>
      <c r="I20" s="647"/>
      <c r="J20" s="1024"/>
      <c r="K20" s="647"/>
      <c r="L20" s="647"/>
      <c r="M20" s="647"/>
      <c r="N20" s="647"/>
      <c r="O20" s="647"/>
      <c r="P20" s="647"/>
      <c r="Q20" s="647"/>
      <c r="R20" s="905" t="s">
        <v>482</v>
      </c>
    </row>
    <row r="21" spans="1:20" s="906" customFormat="1" ht="21" x14ac:dyDescent="0.25">
      <c r="A21" s="1653"/>
      <c r="B21" s="1229"/>
      <c r="C21" s="1229">
        <v>25</v>
      </c>
      <c r="D21" s="1363">
        <v>5000</v>
      </c>
      <c r="E21" s="1053" t="s">
        <v>487</v>
      </c>
      <c r="F21" s="1654"/>
      <c r="G21" s="1655"/>
      <c r="H21" s="1656">
        <v>25</v>
      </c>
      <c r="I21" s="1655"/>
      <c r="J21" s="1656"/>
      <c r="K21" s="1655"/>
      <c r="L21" s="1655"/>
      <c r="M21" s="1655"/>
      <c r="N21" s="1655"/>
      <c r="O21" s="1655"/>
      <c r="P21" s="1655"/>
      <c r="Q21" s="1655"/>
      <c r="R21" s="1229" t="s">
        <v>482</v>
      </c>
    </row>
    <row r="22" spans="1:20" s="906" customFormat="1" ht="18.75" customHeight="1" x14ac:dyDescent="0.25">
      <c r="A22" s="1650"/>
      <c r="B22" s="260"/>
      <c r="C22" s="260">
        <v>25</v>
      </c>
      <c r="D22" s="261">
        <v>5000</v>
      </c>
      <c r="E22" s="1414" t="s">
        <v>333</v>
      </c>
      <c r="F22" s="1651"/>
      <c r="G22" s="642"/>
      <c r="H22" s="1652">
        <v>25</v>
      </c>
      <c r="I22" s="642"/>
      <c r="J22" s="1652"/>
      <c r="K22" s="642"/>
      <c r="L22" s="642"/>
      <c r="M22" s="642"/>
      <c r="N22" s="642"/>
      <c r="O22" s="642"/>
      <c r="P22" s="642"/>
      <c r="Q22" s="642"/>
      <c r="R22" s="260" t="s">
        <v>482</v>
      </c>
    </row>
    <row r="23" spans="1:20" s="906" customFormat="1" ht="18.75" customHeight="1" x14ac:dyDescent="0.25">
      <c r="A23" s="1556"/>
      <c r="B23" s="905"/>
      <c r="C23" s="905">
        <v>25</v>
      </c>
      <c r="D23" s="162">
        <v>5000</v>
      </c>
      <c r="E23" s="988" t="s">
        <v>481</v>
      </c>
      <c r="F23" s="932"/>
      <c r="G23" s="647"/>
      <c r="H23" s="1024">
        <v>25</v>
      </c>
      <c r="I23" s="647"/>
      <c r="J23" s="1024"/>
      <c r="K23" s="647"/>
      <c r="L23" s="647"/>
      <c r="M23" s="647"/>
      <c r="N23" s="647"/>
      <c r="O23" s="647"/>
      <c r="P23" s="647"/>
      <c r="Q23" s="647"/>
      <c r="R23" s="905" t="s">
        <v>482</v>
      </c>
    </row>
    <row r="24" spans="1:20" s="906" customFormat="1" ht="18.75" customHeight="1" x14ac:dyDescent="0.25">
      <c r="A24" s="1556"/>
      <c r="B24" s="905"/>
      <c r="C24" s="905">
        <v>25</v>
      </c>
      <c r="D24" s="162">
        <v>5000</v>
      </c>
      <c r="E24" s="988" t="s">
        <v>366</v>
      </c>
      <c r="F24" s="932"/>
      <c r="G24" s="647"/>
      <c r="H24" s="1024">
        <v>25</v>
      </c>
      <c r="I24" s="647"/>
      <c r="J24" s="1024"/>
      <c r="K24" s="647"/>
      <c r="L24" s="647"/>
      <c r="M24" s="647"/>
      <c r="N24" s="647"/>
      <c r="O24" s="647"/>
      <c r="P24" s="647"/>
      <c r="Q24" s="647"/>
      <c r="R24" s="905" t="s">
        <v>482</v>
      </c>
      <c r="S24" s="1415"/>
      <c r="T24" s="1415"/>
    </row>
    <row r="25" spans="1:20" s="906" customFormat="1" ht="18.75" customHeight="1" x14ac:dyDescent="0.25">
      <c r="A25" s="1556"/>
      <c r="B25" s="905"/>
      <c r="C25" s="905">
        <v>25</v>
      </c>
      <c r="D25" s="162">
        <v>5000</v>
      </c>
      <c r="E25" s="988" t="s">
        <v>201</v>
      </c>
      <c r="F25" s="932"/>
      <c r="G25" s="647"/>
      <c r="H25" s="1024">
        <v>25</v>
      </c>
      <c r="I25" s="647"/>
      <c r="J25" s="1024"/>
      <c r="K25" s="647"/>
      <c r="L25" s="647"/>
      <c r="M25" s="647"/>
      <c r="N25" s="647"/>
      <c r="O25" s="647"/>
      <c r="P25" s="647"/>
      <c r="Q25" s="647"/>
      <c r="R25" s="905" t="s">
        <v>482</v>
      </c>
    </row>
    <row r="26" spans="1:20" s="906" customFormat="1" ht="21" x14ac:dyDescent="0.25">
      <c r="A26" s="1556"/>
      <c r="B26" s="905"/>
      <c r="C26" s="905">
        <v>25</v>
      </c>
      <c r="D26" s="162">
        <v>5000</v>
      </c>
      <c r="E26" s="988" t="s">
        <v>276</v>
      </c>
      <c r="F26" s="932"/>
      <c r="G26" s="647"/>
      <c r="H26" s="1024">
        <v>25</v>
      </c>
      <c r="I26" s="647"/>
      <c r="J26" s="1024"/>
      <c r="K26" s="647"/>
      <c r="L26" s="647"/>
      <c r="M26" s="647"/>
      <c r="N26" s="647"/>
      <c r="O26" s="647"/>
      <c r="P26" s="647"/>
      <c r="Q26" s="647"/>
      <c r="R26" s="905" t="s">
        <v>482</v>
      </c>
    </row>
    <row r="27" spans="1:20" ht="42" x14ac:dyDescent="0.2">
      <c r="A27" s="738">
        <v>2</v>
      </c>
      <c r="B27" s="106" t="s">
        <v>625</v>
      </c>
      <c r="C27" s="182"/>
      <c r="D27" s="125">
        <f>D29</f>
        <v>10000</v>
      </c>
      <c r="E27" s="989"/>
      <c r="F27" s="933"/>
      <c r="G27" s="171"/>
      <c r="H27" s="752"/>
      <c r="I27" s="171"/>
      <c r="J27" s="752"/>
      <c r="K27" s="171"/>
      <c r="L27" s="171"/>
      <c r="M27" s="171"/>
      <c r="N27" s="171"/>
      <c r="O27" s="171"/>
      <c r="P27" s="171"/>
      <c r="Q27" s="171"/>
      <c r="R27" s="281" t="s">
        <v>549</v>
      </c>
      <c r="S27" s="231"/>
    </row>
    <row r="28" spans="1:20" ht="21" x14ac:dyDescent="0.2">
      <c r="A28" s="1557"/>
      <c r="B28" s="12" t="s">
        <v>74</v>
      </c>
      <c r="C28" s="26"/>
      <c r="D28" s="105"/>
      <c r="E28" s="36"/>
      <c r="F28" s="934"/>
      <c r="G28" s="113"/>
      <c r="H28" s="283"/>
      <c r="I28" s="113"/>
      <c r="J28" s="283"/>
      <c r="K28" s="113"/>
      <c r="L28" s="113"/>
      <c r="M28" s="113"/>
      <c r="N28" s="113"/>
      <c r="O28" s="113"/>
      <c r="P28" s="113"/>
      <c r="Q28" s="113"/>
      <c r="R28" s="113"/>
      <c r="S28" s="231"/>
    </row>
    <row r="29" spans="1:20" ht="51.75" customHeight="1" x14ac:dyDescent="0.2">
      <c r="A29" s="1557"/>
      <c r="B29" s="12" t="s">
        <v>75</v>
      </c>
      <c r="C29" s="26"/>
      <c r="D29" s="105">
        <v>10000</v>
      </c>
      <c r="E29" s="985" t="s">
        <v>76</v>
      </c>
      <c r="F29" s="934"/>
      <c r="G29" s="113"/>
      <c r="H29" s="283"/>
      <c r="I29" s="113"/>
      <c r="J29" s="283"/>
      <c r="K29" s="283">
        <v>1</v>
      </c>
      <c r="L29" s="283"/>
      <c r="M29" s="113"/>
      <c r="N29" s="113"/>
      <c r="O29" s="113"/>
      <c r="P29" s="113"/>
      <c r="Q29" s="113"/>
      <c r="R29" s="113" t="s">
        <v>73</v>
      </c>
      <c r="S29" s="231"/>
    </row>
    <row r="30" spans="1:20" ht="42" x14ac:dyDescent="0.2">
      <c r="A30" s="757"/>
      <c r="B30" s="112" t="s">
        <v>77</v>
      </c>
      <c r="C30" s="280" t="s">
        <v>311</v>
      </c>
      <c r="D30" s="124">
        <f>D31+D77</f>
        <v>267400</v>
      </c>
      <c r="E30" s="983"/>
      <c r="F30" s="667"/>
      <c r="G30" s="121"/>
      <c r="H30" s="621"/>
      <c r="I30" s="121"/>
      <c r="J30" s="621"/>
      <c r="K30" s="121"/>
      <c r="L30" s="121"/>
      <c r="M30" s="121"/>
      <c r="N30" s="121"/>
      <c r="O30" s="121"/>
      <c r="P30" s="121"/>
      <c r="Q30" s="121"/>
      <c r="R30" s="121"/>
      <c r="S30" s="231"/>
    </row>
    <row r="31" spans="1:20" ht="21" x14ac:dyDescent="0.2">
      <c r="A31" s="738"/>
      <c r="B31" s="106" t="s">
        <v>626</v>
      </c>
      <c r="C31" s="281" t="s">
        <v>312</v>
      </c>
      <c r="D31" s="123">
        <f>D32+D45+D60+D73</f>
        <v>134000</v>
      </c>
      <c r="E31" s="989"/>
      <c r="F31" s="933"/>
      <c r="G31" s="171"/>
      <c r="H31" s="752"/>
      <c r="I31" s="171"/>
      <c r="J31" s="752"/>
      <c r="K31" s="171"/>
      <c r="L31" s="171"/>
      <c r="M31" s="171"/>
      <c r="N31" s="171"/>
      <c r="O31" s="171"/>
      <c r="P31" s="171"/>
      <c r="Q31" s="171"/>
      <c r="R31" s="281" t="s">
        <v>501</v>
      </c>
      <c r="S31" s="231"/>
    </row>
    <row r="32" spans="1:20" ht="42" x14ac:dyDescent="0.2">
      <c r="A32" s="1558">
        <v>3</v>
      </c>
      <c r="B32" s="234" t="s">
        <v>627</v>
      </c>
      <c r="C32" s="271"/>
      <c r="D32" s="235">
        <f>D33+D39</f>
        <v>50000</v>
      </c>
      <c r="E32" s="990"/>
      <c r="F32" s="704"/>
      <c r="G32" s="704"/>
      <c r="H32" s="1025"/>
      <c r="I32" s="704"/>
      <c r="J32" s="1025"/>
      <c r="K32" s="704"/>
      <c r="L32" s="704"/>
      <c r="M32" s="704"/>
      <c r="N32" s="704"/>
      <c r="O32" s="704"/>
      <c r="P32" s="704"/>
      <c r="Q32" s="704"/>
      <c r="R32" s="704" t="s">
        <v>478</v>
      </c>
      <c r="S32" s="231"/>
    </row>
    <row r="33" spans="1:20" s="204" customFormat="1" ht="72" customHeight="1" x14ac:dyDescent="0.2">
      <c r="A33" s="1559"/>
      <c r="B33" s="472" t="s">
        <v>250</v>
      </c>
      <c r="C33" s="1539" t="s">
        <v>306</v>
      </c>
      <c r="D33" s="1540">
        <v>30000</v>
      </c>
      <c r="E33" s="1541"/>
      <c r="F33" s="1542"/>
      <c r="G33" s="1542"/>
      <c r="H33" s="1543">
        <v>75</v>
      </c>
      <c r="I33" s="1542"/>
      <c r="J33" s="1543"/>
      <c r="K33" s="1542"/>
      <c r="L33" s="1542"/>
      <c r="M33" s="1542"/>
      <c r="N33" s="1542"/>
      <c r="O33" s="1542"/>
      <c r="P33" s="1542"/>
      <c r="Q33" s="1542"/>
      <c r="R33" s="1056" t="s">
        <v>478</v>
      </c>
      <c r="T33" s="221" t="s">
        <v>316</v>
      </c>
    </row>
    <row r="34" spans="1:20" s="1505" customFormat="1" ht="21" x14ac:dyDescent="0.2">
      <c r="A34" s="742"/>
      <c r="B34" s="1538" t="s">
        <v>588</v>
      </c>
      <c r="C34" s="312">
        <v>15</v>
      </c>
      <c r="D34" s="1388">
        <v>6000</v>
      </c>
      <c r="E34" s="312" t="s">
        <v>366</v>
      </c>
      <c r="F34" s="312"/>
      <c r="G34" s="312"/>
      <c r="H34" s="663">
        <v>15</v>
      </c>
      <c r="I34" s="312"/>
      <c r="J34" s="312"/>
      <c r="K34" s="312"/>
      <c r="L34" s="312"/>
      <c r="M34" s="312"/>
      <c r="N34" s="312"/>
      <c r="O34" s="312"/>
      <c r="P34" s="312"/>
      <c r="Q34" s="312"/>
      <c r="R34" s="905" t="s">
        <v>482</v>
      </c>
    </row>
    <row r="35" spans="1:20" s="1505" customFormat="1" ht="21" x14ac:dyDescent="0.2">
      <c r="A35" s="750"/>
      <c r="B35" s="1228" t="s">
        <v>586</v>
      </c>
      <c r="C35" s="196">
        <v>15</v>
      </c>
      <c r="D35" s="230">
        <v>6000</v>
      </c>
      <c r="E35" s="196" t="s">
        <v>481</v>
      </c>
      <c r="F35" s="196"/>
      <c r="G35" s="196"/>
      <c r="H35" s="616">
        <v>15</v>
      </c>
      <c r="I35" s="196"/>
      <c r="J35" s="196"/>
      <c r="K35" s="196"/>
      <c r="L35" s="196"/>
      <c r="M35" s="196"/>
      <c r="N35" s="196"/>
      <c r="O35" s="196"/>
      <c r="P35" s="196"/>
      <c r="Q35" s="196"/>
      <c r="R35" s="905" t="s">
        <v>482</v>
      </c>
    </row>
    <row r="36" spans="1:20" s="1505" customFormat="1" ht="21" x14ac:dyDescent="0.2">
      <c r="A36" s="750"/>
      <c r="B36" s="1228" t="s">
        <v>638</v>
      </c>
      <c r="C36" s="196">
        <v>15</v>
      </c>
      <c r="D36" s="230">
        <v>6000</v>
      </c>
      <c r="E36" s="196" t="s">
        <v>366</v>
      </c>
      <c r="F36" s="196"/>
      <c r="G36" s="196"/>
      <c r="H36" s="616">
        <v>15</v>
      </c>
      <c r="I36" s="196"/>
      <c r="J36" s="196"/>
      <c r="K36" s="196"/>
      <c r="L36" s="196"/>
      <c r="M36" s="196"/>
      <c r="N36" s="196"/>
      <c r="O36" s="196"/>
      <c r="P36" s="196"/>
      <c r="Q36" s="196"/>
      <c r="R36" s="905" t="s">
        <v>482</v>
      </c>
    </row>
    <row r="37" spans="1:20" s="1505" customFormat="1" ht="21" x14ac:dyDescent="0.35">
      <c r="A37" s="750"/>
      <c r="B37" s="1228" t="s">
        <v>639</v>
      </c>
      <c r="C37" s="196">
        <v>15</v>
      </c>
      <c r="D37" s="230">
        <v>6000</v>
      </c>
      <c r="E37" s="1503" t="s">
        <v>276</v>
      </c>
      <c r="F37" s="196"/>
      <c r="G37" s="196"/>
      <c r="H37" s="616">
        <v>15</v>
      </c>
      <c r="I37" s="196"/>
      <c r="J37" s="196"/>
      <c r="K37" s="196"/>
      <c r="L37" s="196"/>
      <c r="M37" s="196"/>
      <c r="N37" s="196"/>
      <c r="O37" s="196"/>
      <c r="P37" s="196"/>
      <c r="Q37" s="196"/>
      <c r="R37" s="905" t="s">
        <v>482</v>
      </c>
    </row>
    <row r="38" spans="1:20" s="1505" customFormat="1" ht="21" x14ac:dyDescent="0.35">
      <c r="A38" s="750"/>
      <c r="B38" s="1228" t="s">
        <v>587</v>
      </c>
      <c r="C38" s="196">
        <v>15</v>
      </c>
      <c r="D38" s="230">
        <v>6000</v>
      </c>
      <c r="E38" s="1503" t="s">
        <v>276</v>
      </c>
      <c r="F38" s="196"/>
      <c r="G38" s="196"/>
      <c r="H38" s="616">
        <v>15</v>
      </c>
      <c r="I38" s="196"/>
      <c r="J38" s="196"/>
      <c r="K38" s="196"/>
      <c r="L38" s="196"/>
      <c r="M38" s="196"/>
      <c r="N38" s="196"/>
      <c r="O38" s="196"/>
      <c r="P38" s="196"/>
      <c r="Q38" s="196"/>
      <c r="R38" s="905" t="s">
        <v>482</v>
      </c>
    </row>
    <row r="39" spans="1:20" s="204" customFormat="1" ht="42" x14ac:dyDescent="0.2">
      <c r="A39" s="742"/>
      <c r="B39" s="240" t="s">
        <v>249</v>
      </c>
      <c r="C39" s="1050" t="s">
        <v>86</v>
      </c>
      <c r="D39" s="1501">
        <v>20000</v>
      </c>
      <c r="E39" s="1502"/>
      <c r="F39" s="1051"/>
      <c r="G39" s="1051"/>
      <c r="H39" s="1052"/>
      <c r="I39" s="1051"/>
      <c r="J39" s="1052">
        <v>50</v>
      </c>
      <c r="K39" s="1051"/>
      <c r="L39" s="1051"/>
      <c r="M39" s="1051"/>
      <c r="N39" s="1051"/>
      <c r="O39" s="1051"/>
      <c r="P39" s="1051"/>
      <c r="Q39" s="1051"/>
      <c r="R39" s="665" t="s">
        <v>478</v>
      </c>
      <c r="T39" s="221" t="s">
        <v>316</v>
      </c>
    </row>
    <row r="40" spans="1:20" s="1500" customFormat="1" ht="21" x14ac:dyDescent="0.35">
      <c r="A40" s="1560"/>
      <c r="B40" s="1355" t="s">
        <v>588</v>
      </c>
      <c r="C40" s="1503">
        <v>10</v>
      </c>
      <c r="D40" s="1504">
        <v>4000</v>
      </c>
      <c r="E40" s="1503" t="s">
        <v>366</v>
      </c>
      <c r="F40" s="1503"/>
      <c r="G40" s="1503"/>
      <c r="H40" s="1503"/>
      <c r="I40" s="1503"/>
      <c r="J40" s="910">
        <v>10</v>
      </c>
      <c r="K40" s="1503"/>
      <c r="L40" s="1503"/>
      <c r="M40" s="1503"/>
      <c r="N40" s="1503"/>
      <c r="O40" s="1503"/>
      <c r="P40" s="1503"/>
      <c r="Q40" s="1503"/>
      <c r="R40" s="905" t="s">
        <v>482</v>
      </c>
    </row>
    <row r="41" spans="1:20" s="1500" customFormat="1" ht="21" x14ac:dyDescent="0.35">
      <c r="A41" s="1560"/>
      <c r="B41" s="1355" t="s">
        <v>586</v>
      </c>
      <c r="C41" s="1503">
        <v>10</v>
      </c>
      <c r="D41" s="1504">
        <v>4000</v>
      </c>
      <c r="E41" s="1503" t="s">
        <v>481</v>
      </c>
      <c r="F41" s="1503"/>
      <c r="G41" s="1503"/>
      <c r="H41" s="1503"/>
      <c r="I41" s="1503"/>
      <c r="J41" s="910">
        <v>10</v>
      </c>
      <c r="K41" s="1503"/>
      <c r="L41" s="1503"/>
      <c r="M41" s="1503"/>
      <c r="N41" s="1503"/>
      <c r="O41" s="1503"/>
      <c r="P41" s="1503"/>
      <c r="Q41" s="1503"/>
      <c r="R41" s="905" t="s">
        <v>482</v>
      </c>
    </row>
    <row r="42" spans="1:20" s="1500" customFormat="1" ht="21" x14ac:dyDescent="0.35">
      <c r="A42" s="1560"/>
      <c r="B42" s="1355" t="s">
        <v>638</v>
      </c>
      <c r="C42" s="1503">
        <v>10</v>
      </c>
      <c r="D42" s="1504">
        <v>4000</v>
      </c>
      <c r="E42" s="1503" t="s">
        <v>366</v>
      </c>
      <c r="F42" s="1503"/>
      <c r="G42" s="1503"/>
      <c r="H42" s="1503"/>
      <c r="I42" s="1503"/>
      <c r="J42" s="910">
        <v>10</v>
      </c>
      <c r="K42" s="1503"/>
      <c r="L42" s="1503"/>
      <c r="M42" s="1503"/>
      <c r="N42" s="1503"/>
      <c r="O42" s="1503"/>
      <c r="P42" s="1503"/>
      <c r="Q42" s="1503"/>
      <c r="R42" s="905" t="s">
        <v>482</v>
      </c>
    </row>
    <row r="43" spans="1:20" s="1500" customFormat="1" ht="21" x14ac:dyDescent="0.35">
      <c r="A43" s="1560"/>
      <c r="B43" s="1355" t="s">
        <v>639</v>
      </c>
      <c r="C43" s="1503">
        <v>10</v>
      </c>
      <c r="D43" s="1504">
        <v>4000</v>
      </c>
      <c r="E43" s="1503" t="s">
        <v>276</v>
      </c>
      <c r="F43" s="1503"/>
      <c r="G43" s="1503"/>
      <c r="H43" s="1503"/>
      <c r="I43" s="1503"/>
      <c r="J43" s="910">
        <v>10</v>
      </c>
      <c r="K43" s="1503"/>
      <c r="L43" s="1503"/>
      <c r="M43" s="1503"/>
      <c r="N43" s="1503"/>
      <c r="O43" s="1503"/>
      <c r="P43" s="1503"/>
      <c r="Q43" s="1503"/>
      <c r="R43" s="905" t="s">
        <v>482</v>
      </c>
    </row>
    <row r="44" spans="1:20" s="1500" customFormat="1" ht="21" x14ac:dyDescent="0.35">
      <c r="A44" s="1560"/>
      <c r="B44" s="1355" t="s">
        <v>587</v>
      </c>
      <c r="C44" s="1503">
        <v>10</v>
      </c>
      <c r="D44" s="1504">
        <v>4000</v>
      </c>
      <c r="E44" s="1503" t="s">
        <v>276</v>
      </c>
      <c r="F44" s="1503"/>
      <c r="G44" s="1503"/>
      <c r="H44" s="1503"/>
      <c r="I44" s="1503"/>
      <c r="J44" s="910">
        <v>10</v>
      </c>
      <c r="K44" s="1503"/>
      <c r="L44" s="1503"/>
      <c r="M44" s="1503"/>
      <c r="N44" s="1503"/>
      <c r="O44" s="1503"/>
      <c r="P44" s="1503"/>
      <c r="Q44" s="1503"/>
      <c r="R44" s="905" t="s">
        <v>482</v>
      </c>
    </row>
    <row r="45" spans="1:20" s="209" customFormat="1" ht="42" x14ac:dyDescent="0.2">
      <c r="A45" s="750">
        <v>4</v>
      </c>
      <c r="B45" s="195" t="s">
        <v>628</v>
      </c>
      <c r="C45" s="272"/>
      <c r="D45" s="236">
        <f>D47+D48+D50+D54+D59</f>
        <v>28000</v>
      </c>
      <c r="E45" s="316"/>
      <c r="F45" s="585"/>
      <c r="G45" s="585"/>
      <c r="H45" s="616"/>
      <c r="I45" s="585"/>
      <c r="J45" s="616"/>
      <c r="K45" s="585"/>
      <c r="L45" s="585"/>
      <c r="M45" s="585"/>
      <c r="N45" s="585"/>
      <c r="O45" s="585"/>
      <c r="P45" s="585"/>
      <c r="Q45" s="585"/>
      <c r="R45" s="585" t="s">
        <v>478</v>
      </c>
    </row>
    <row r="46" spans="1:20" s="209" customFormat="1" ht="42" x14ac:dyDescent="0.2">
      <c r="A46" s="750"/>
      <c r="B46" s="195" t="s">
        <v>254</v>
      </c>
      <c r="C46" s="272"/>
      <c r="D46" s="196"/>
      <c r="E46" s="316"/>
      <c r="F46" s="585"/>
      <c r="G46" s="585"/>
      <c r="H46" s="616"/>
      <c r="I46" s="585"/>
      <c r="J46" s="616"/>
      <c r="K46" s="585"/>
      <c r="L46" s="585"/>
      <c r="M46" s="585"/>
      <c r="N46" s="585"/>
      <c r="O46" s="585"/>
      <c r="P46" s="585"/>
      <c r="Q46" s="585"/>
      <c r="R46" s="585"/>
    </row>
    <row r="47" spans="1:20" s="209" customFormat="1" ht="21" x14ac:dyDescent="0.2">
      <c r="A47" s="750"/>
      <c r="B47" s="203" t="s">
        <v>286</v>
      </c>
      <c r="C47" s="272" t="s">
        <v>186</v>
      </c>
      <c r="D47" s="230">
        <v>4000</v>
      </c>
      <c r="E47" s="300" t="s">
        <v>487</v>
      </c>
      <c r="F47" s="585"/>
      <c r="G47" s="585"/>
      <c r="H47" s="616">
        <v>20</v>
      </c>
      <c r="I47" s="585"/>
      <c r="J47" s="616"/>
      <c r="K47" s="585"/>
      <c r="L47" s="585"/>
      <c r="M47" s="585"/>
      <c r="N47" s="585"/>
      <c r="O47" s="585"/>
      <c r="P47" s="585"/>
      <c r="Q47" s="585"/>
      <c r="R47" s="905" t="s">
        <v>482</v>
      </c>
      <c r="T47" s="221" t="s">
        <v>316</v>
      </c>
    </row>
    <row r="48" spans="1:20" s="209" customFormat="1" ht="21" x14ac:dyDescent="0.2">
      <c r="A48" s="1559"/>
      <c r="B48" s="1416" t="s">
        <v>287</v>
      </c>
      <c r="C48" s="1054" t="s">
        <v>186</v>
      </c>
      <c r="D48" s="1055">
        <v>4000</v>
      </c>
      <c r="E48" s="1114" t="s">
        <v>487</v>
      </c>
      <c r="F48" s="1056"/>
      <c r="G48" s="1056"/>
      <c r="H48" s="1057"/>
      <c r="I48" s="1056"/>
      <c r="J48" s="1057">
        <v>20</v>
      </c>
      <c r="K48" s="1056"/>
      <c r="L48" s="1056"/>
      <c r="M48" s="1056"/>
      <c r="N48" s="1056"/>
      <c r="O48" s="1056"/>
      <c r="P48" s="1056"/>
      <c r="Q48" s="1056"/>
      <c r="R48" s="1229" t="s">
        <v>482</v>
      </c>
      <c r="T48" s="221" t="s">
        <v>316</v>
      </c>
    </row>
    <row r="49" spans="1:20" s="209" customFormat="1" ht="21" x14ac:dyDescent="0.2">
      <c r="A49" s="742"/>
      <c r="B49" s="1538" t="s">
        <v>256</v>
      </c>
      <c r="C49" s="1357"/>
      <c r="D49" s="312"/>
      <c r="E49" s="342"/>
      <c r="F49" s="665"/>
      <c r="G49" s="665"/>
      <c r="H49" s="663"/>
      <c r="I49" s="665"/>
      <c r="J49" s="663"/>
      <c r="K49" s="665"/>
      <c r="L49" s="665"/>
      <c r="M49" s="665"/>
      <c r="N49" s="665"/>
      <c r="O49" s="665"/>
      <c r="P49" s="665"/>
      <c r="Q49" s="665"/>
      <c r="R49" s="665"/>
    </row>
    <row r="50" spans="1:20" s="209" customFormat="1" ht="21" x14ac:dyDescent="0.2">
      <c r="A50" s="750"/>
      <c r="B50" s="203" t="s">
        <v>288</v>
      </c>
      <c r="C50" s="1041" t="s">
        <v>305</v>
      </c>
      <c r="D50" s="1771">
        <f>SUM(D51:D53)</f>
        <v>6000</v>
      </c>
      <c r="E50" s="1772"/>
      <c r="F50" s="1042"/>
      <c r="G50" s="1042"/>
      <c r="H50" s="1043">
        <v>30</v>
      </c>
      <c r="I50" s="1042"/>
      <c r="J50" s="1043"/>
      <c r="K50" s="1042"/>
      <c r="L50" s="1042"/>
      <c r="M50" s="1042"/>
      <c r="N50" s="1042"/>
      <c r="O50" s="1042"/>
      <c r="P50" s="1042"/>
      <c r="Q50" s="1042"/>
      <c r="R50" s="905"/>
      <c r="T50" s="221" t="s">
        <v>316</v>
      </c>
    </row>
    <row r="51" spans="1:20" s="209" customFormat="1" ht="21" x14ac:dyDescent="0.2">
      <c r="A51" s="750"/>
      <c r="B51" s="294" t="s">
        <v>643</v>
      </c>
      <c r="C51" s="272">
        <v>10</v>
      </c>
      <c r="D51" s="1773">
        <v>2000</v>
      </c>
      <c r="E51" s="300" t="s">
        <v>487</v>
      </c>
      <c r="F51" s="585"/>
      <c r="G51" s="585"/>
      <c r="H51" s="616">
        <v>10</v>
      </c>
      <c r="I51" s="585"/>
      <c r="J51" s="616"/>
      <c r="K51" s="585"/>
      <c r="L51" s="585"/>
      <c r="M51" s="585"/>
      <c r="N51" s="585"/>
      <c r="O51" s="585"/>
      <c r="P51" s="585"/>
      <c r="Q51" s="585"/>
      <c r="R51" s="905" t="s">
        <v>482</v>
      </c>
      <c r="T51" s="221"/>
    </row>
    <row r="52" spans="1:20" s="209" customFormat="1" ht="21" x14ac:dyDescent="0.2">
      <c r="A52" s="750"/>
      <c r="B52" s="294" t="s">
        <v>641</v>
      </c>
      <c r="C52" s="272">
        <v>10</v>
      </c>
      <c r="D52" s="1773">
        <v>2000</v>
      </c>
      <c r="E52" s="300" t="s">
        <v>481</v>
      </c>
      <c r="F52" s="585"/>
      <c r="G52" s="585"/>
      <c r="H52" s="616">
        <v>10</v>
      </c>
      <c r="I52" s="585"/>
      <c r="J52" s="616"/>
      <c r="K52" s="585"/>
      <c r="L52" s="585"/>
      <c r="M52" s="585"/>
      <c r="N52" s="585"/>
      <c r="O52" s="585"/>
      <c r="P52" s="585"/>
      <c r="Q52" s="585"/>
      <c r="R52" s="905" t="s">
        <v>482</v>
      </c>
      <c r="T52" s="221"/>
    </row>
    <row r="53" spans="1:20" s="209" customFormat="1" ht="21" x14ac:dyDescent="0.2">
      <c r="A53" s="750"/>
      <c r="B53" s="294" t="s">
        <v>642</v>
      </c>
      <c r="C53" s="272">
        <v>10</v>
      </c>
      <c r="D53" s="1773">
        <v>2000</v>
      </c>
      <c r="E53" s="300" t="s">
        <v>366</v>
      </c>
      <c r="F53" s="585"/>
      <c r="G53" s="585"/>
      <c r="H53" s="616">
        <v>10</v>
      </c>
      <c r="I53" s="585"/>
      <c r="J53" s="616"/>
      <c r="K53" s="585"/>
      <c r="L53" s="585"/>
      <c r="M53" s="585"/>
      <c r="N53" s="585"/>
      <c r="O53" s="585"/>
      <c r="P53" s="585"/>
      <c r="Q53" s="585"/>
      <c r="R53" s="905" t="s">
        <v>482</v>
      </c>
      <c r="T53" s="221"/>
    </row>
    <row r="54" spans="1:20" s="209" customFormat="1" ht="21" x14ac:dyDescent="0.2">
      <c r="A54" s="750"/>
      <c r="B54" s="203" t="s">
        <v>289</v>
      </c>
      <c r="C54" s="1041" t="s">
        <v>305</v>
      </c>
      <c r="D54" s="1771">
        <f>SUM(D55:D57)</f>
        <v>6000</v>
      </c>
      <c r="E54" s="1772"/>
      <c r="F54" s="1042"/>
      <c r="G54" s="1042"/>
      <c r="H54" s="1043"/>
      <c r="I54" s="1042"/>
      <c r="J54" s="1043">
        <v>30</v>
      </c>
      <c r="K54" s="1042"/>
      <c r="L54" s="1042"/>
      <c r="M54" s="1042"/>
      <c r="N54" s="1042"/>
      <c r="O54" s="1042"/>
      <c r="P54" s="1042"/>
      <c r="Q54" s="1042"/>
      <c r="R54" s="905"/>
      <c r="T54" s="221" t="s">
        <v>316</v>
      </c>
    </row>
    <row r="55" spans="1:20" s="209" customFormat="1" ht="21" x14ac:dyDescent="0.2">
      <c r="A55" s="750"/>
      <c r="B55" s="294" t="s">
        <v>643</v>
      </c>
      <c r="C55" s="272">
        <v>10</v>
      </c>
      <c r="D55" s="1773">
        <v>2000</v>
      </c>
      <c r="E55" s="300" t="s">
        <v>487</v>
      </c>
      <c r="F55" s="585"/>
      <c r="G55" s="585"/>
      <c r="H55" s="616"/>
      <c r="I55" s="585"/>
      <c r="J55" s="616">
        <v>10</v>
      </c>
      <c r="K55" s="585"/>
      <c r="L55" s="585"/>
      <c r="M55" s="585"/>
      <c r="N55" s="585"/>
      <c r="O55" s="585"/>
      <c r="P55" s="585"/>
      <c r="Q55" s="585"/>
      <c r="R55" s="905" t="s">
        <v>482</v>
      </c>
      <c r="T55" s="221"/>
    </row>
    <row r="56" spans="1:20" s="209" customFormat="1" ht="21" x14ac:dyDescent="0.2">
      <c r="A56" s="750"/>
      <c r="B56" s="294" t="s">
        <v>641</v>
      </c>
      <c r="C56" s="272">
        <v>10</v>
      </c>
      <c r="D56" s="1773">
        <v>2000</v>
      </c>
      <c r="E56" s="300" t="s">
        <v>481</v>
      </c>
      <c r="F56" s="585"/>
      <c r="G56" s="585"/>
      <c r="H56" s="616"/>
      <c r="I56" s="585"/>
      <c r="J56" s="616">
        <v>10</v>
      </c>
      <c r="K56" s="585"/>
      <c r="L56" s="585"/>
      <c r="M56" s="585"/>
      <c r="N56" s="585"/>
      <c r="O56" s="585"/>
      <c r="P56" s="585"/>
      <c r="Q56" s="585"/>
      <c r="R56" s="905" t="s">
        <v>482</v>
      </c>
      <c r="T56" s="221"/>
    </row>
    <row r="57" spans="1:20" s="209" customFormat="1" ht="21" x14ac:dyDescent="0.2">
      <c r="A57" s="750"/>
      <c r="B57" s="294" t="s">
        <v>642</v>
      </c>
      <c r="C57" s="272">
        <v>10</v>
      </c>
      <c r="D57" s="1773">
        <v>2000</v>
      </c>
      <c r="E57" s="300" t="s">
        <v>366</v>
      </c>
      <c r="F57" s="585"/>
      <c r="G57" s="585"/>
      <c r="H57" s="616"/>
      <c r="I57" s="585"/>
      <c r="J57" s="616">
        <v>10</v>
      </c>
      <c r="K57" s="585"/>
      <c r="L57" s="585"/>
      <c r="M57" s="585"/>
      <c r="N57" s="585"/>
      <c r="O57" s="585"/>
      <c r="P57" s="585"/>
      <c r="Q57" s="585"/>
      <c r="R57" s="905" t="s">
        <v>482</v>
      </c>
      <c r="T57" s="221"/>
    </row>
    <row r="58" spans="1:20" s="209" customFormat="1" ht="42" x14ac:dyDescent="0.2">
      <c r="A58" s="750"/>
      <c r="B58" s="195" t="s">
        <v>488</v>
      </c>
      <c r="C58" s="272"/>
      <c r="D58" s="230"/>
      <c r="E58" s="316"/>
      <c r="F58" s="585"/>
      <c r="G58" s="585"/>
      <c r="H58" s="616"/>
      <c r="I58" s="585"/>
      <c r="J58" s="616"/>
      <c r="K58" s="585"/>
      <c r="L58" s="585"/>
      <c r="M58" s="585"/>
      <c r="N58" s="585"/>
      <c r="O58" s="585"/>
      <c r="P58" s="585"/>
      <c r="Q58" s="585"/>
      <c r="R58" s="585"/>
    </row>
    <row r="59" spans="1:20" s="209" customFormat="1" ht="37.5" x14ac:dyDescent="0.2">
      <c r="A59" s="750"/>
      <c r="B59" s="258" t="s">
        <v>357</v>
      </c>
      <c r="C59" s="272" t="s">
        <v>186</v>
      </c>
      <c r="D59" s="230">
        <v>8000</v>
      </c>
      <c r="E59" s="985" t="s">
        <v>76</v>
      </c>
      <c r="F59" s="585"/>
      <c r="G59" s="585"/>
      <c r="H59" s="616"/>
      <c r="I59" s="585"/>
      <c r="J59" s="616"/>
      <c r="K59" s="585">
        <v>20</v>
      </c>
      <c r="L59" s="585"/>
      <c r="M59" s="585"/>
      <c r="N59" s="585"/>
      <c r="O59" s="585"/>
      <c r="P59" s="585"/>
      <c r="Q59" s="585"/>
      <c r="R59" s="585" t="s">
        <v>478</v>
      </c>
      <c r="T59" s="221" t="s">
        <v>316</v>
      </c>
    </row>
    <row r="60" spans="1:20" ht="21" x14ac:dyDescent="0.2">
      <c r="A60" s="1557">
        <v>5</v>
      </c>
      <c r="B60" s="1770" t="s">
        <v>644</v>
      </c>
      <c r="C60" s="26"/>
      <c r="D60" s="105">
        <f>D63+D72</f>
        <v>44000</v>
      </c>
      <c r="E60" s="36"/>
      <c r="F60" s="934"/>
      <c r="G60" s="113"/>
      <c r="H60" s="283"/>
      <c r="I60" s="113"/>
      <c r="J60" s="283"/>
      <c r="K60" s="113"/>
      <c r="L60" s="113"/>
      <c r="M60" s="113"/>
      <c r="N60" s="113"/>
      <c r="O60" s="113"/>
      <c r="P60" s="113"/>
      <c r="Q60" s="113"/>
      <c r="R60" s="113" t="s">
        <v>80</v>
      </c>
      <c r="S60" s="494"/>
      <c r="T60" s="494"/>
    </row>
    <row r="61" spans="1:20" ht="21" x14ac:dyDescent="0.2">
      <c r="A61" s="1557"/>
      <c r="B61" s="114" t="s">
        <v>646</v>
      </c>
      <c r="C61" s="26"/>
      <c r="D61" s="29"/>
      <c r="E61" s="36"/>
      <c r="F61" s="934"/>
      <c r="G61" s="113"/>
      <c r="H61" s="283"/>
      <c r="I61" s="113"/>
      <c r="J61" s="283"/>
      <c r="K61" s="113"/>
      <c r="L61" s="113"/>
      <c r="M61" s="113"/>
      <c r="N61" s="113"/>
      <c r="O61" s="113"/>
      <c r="P61" s="113"/>
      <c r="Q61" s="113"/>
      <c r="R61" s="113"/>
      <c r="S61" s="494"/>
      <c r="T61" s="494"/>
    </row>
    <row r="62" spans="1:20" ht="21" x14ac:dyDescent="0.2">
      <c r="A62" s="1557"/>
      <c r="B62" s="985" t="s">
        <v>647</v>
      </c>
      <c r="C62" s="26"/>
      <c r="D62" s="29"/>
      <c r="E62" s="36"/>
      <c r="F62" s="934"/>
      <c r="G62" s="113"/>
      <c r="H62" s="283"/>
      <c r="I62" s="113"/>
      <c r="J62" s="283"/>
      <c r="K62" s="113"/>
      <c r="L62" s="113"/>
      <c r="M62" s="113"/>
      <c r="N62" s="113"/>
      <c r="O62" s="113"/>
      <c r="P62" s="113"/>
      <c r="Q62" s="113"/>
      <c r="R62" s="113"/>
      <c r="S62" s="494"/>
      <c r="T62" s="494"/>
    </row>
    <row r="63" spans="1:20" ht="21" x14ac:dyDescent="0.2">
      <c r="A63" s="1557"/>
      <c r="B63" s="1770" t="s">
        <v>645</v>
      </c>
      <c r="C63" s="1062" t="s">
        <v>84</v>
      </c>
      <c r="D63" s="1063">
        <f>SUM(D64:D71)</f>
        <v>24000</v>
      </c>
      <c r="E63" s="987" t="s">
        <v>206</v>
      </c>
      <c r="F63" s="1064"/>
      <c r="G63" s="1065"/>
      <c r="H63" s="1066">
        <v>120</v>
      </c>
      <c r="I63" s="1065"/>
      <c r="J63" s="1066"/>
      <c r="K63" s="1065"/>
      <c r="L63" s="1065"/>
      <c r="M63" s="1065"/>
      <c r="N63" s="1065"/>
      <c r="O63" s="1065"/>
      <c r="P63" s="1065"/>
      <c r="Q63" s="1065"/>
      <c r="R63" s="113"/>
      <c r="S63" s="494"/>
      <c r="T63" s="221" t="s">
        <v>316</v>
      </c>
    </row>
    <row r="64" spans="1:20" s="209" customFormat="1" ht="21" x14ac:dyDescent="0.2">
      <c r="A64" s="735"/>
      <c r="B64" s="1060"/>
      <c r="C64" s="216">
        <v>15</v>
      </c>
      <c r="D64" s="1058">
        <f t="shared" ref="D64:D71" si="0">15*200</f>
        <v>3000</v>
      </c>
      <c r="E64" s="1044" t="s">
        <v>150</v>
      </c>
      <c r="F64" s="629"/>
      <c r="G64" s="587"/>
      <c r="H64" s="644">
        <v>15</v>
      </c>
      <c r="I64" s="587"/>
      <c r="J64" s="587"/>
      <c r="K64" s="587"/>
      <c r="L64" s="587"/>
      <c r="M64" s="587"/>
      <c r="N64" s="587"/>
      <c r="O64" s="587"/>
      <c r="P64" s="587"/>
      <c r="Q64" s="587"/>
      <c r="R64" s="905" t="s">
        <v>482</v>
      </c>
    </row>
    <row r="65" spans="1:20" s="209" customFormat="1" ht="21" x14ac:dyDescent="0.2">
      <c r="A65" s="1569"/>
      <c r="B65" s="1754"/>
      <c r="C65" s="907">
        <v>15</v>
      </c>
      <c r="D65" s="1755">
        <f>15*200</f>
        <v>3000</v>
      </c>
      <c r="E65" s="1756" t="s">
        <v>269</v>
      </c>
      <c r="F65" s="972"/>
      <c r="G65" s="973"/>
      <c r="H65" s="1102">
        <v>15</v>
      </c>
      <c r="I65" s="973"/>
      <c r="J65" s="973"/>
      <c r="K65" s="973"/>
      <c r="L65" s="973"/>
      <c r="M65" s="973"/>
      <c r="N65" s="973"/>
      <c r="O65" s="973"/>
      <c r="P65" s="973"/>
      <c r="Q65" s="973"/>
      <c r="R65" s="1229" t="s">
        <v>482</v>
      </c>
    </row>
    <row r="66" spans="1:20" s="209" customFormat="1" ht="21" x14ac:dyDescent="0.2">
      <c r="A66" s="823"/>
      <c r="B66" s="1061"/>
      <c r="C66" s="302">
        <v>15</v>
      </c>
      <c r="D66" s="1752">
        <f t="shared" si="0"/>
        <v>3000</v>
      </c>
      <c r="E66" s="1753" t="s">
        <v>487</v>
      </c>
      <c r="F66" s="928"/>
      <c r="G66" s="680"/>
      <c r="H66" s="649">
        <v>15</v>
      </c>
      <c r="I66" s="680"/>
      <c r="J66" s="680"/>
      <c r="K66" s="680"/>
      <c r="L66" s="680"/>
      <c r="M66" s="680"/>
      <c r="N66" s="680"/>
      <c r="O66" s="680"/>
      <c r="P66" s="680"/>
      <c r="Q66" s="680"/>
      <c r="R66" s="260" t="s">
        <v>482</v>
      </c>
    </row>
    <row r="67" spans="1:20" s="209" customFormat="1" ht="21" x14ac:dyDescent="0.2">
      <c r="A67" s="735"/>
      <c r="B67" s="1061"/>
      <c r="C67" s="216">
        <v>15</v>
      </c>
      <c r="D67" s="1058">
        <f t="shared" si="0"/>
        <v>3000</v>
      </c>
      <c r="E67" s="1044" t="s">
        <v>333</v>
      </c>
      <c r="F67" s="629"/>
      <c r="G67" s="587"/>
      <c r="H67" s="644">
        <v>15</v>
      </c>
      <c r="I67" s="587"/>
      <c r="J67" s="587"/>
      <c r="K67" s="587"/>
      <c r="L67" s="587"/>
      <c r="M67" s="587"/>
      <c r="N67" s="587"/>
      <c r="O67" s="587"/>
      <c r="P67" s="587"/>
      <c r="Q67" s="587"/>
      <c r="R67" s="905" t="s">
        <v>482</v>
      </c>
    </row>
    <row r="68" spans="1:20" s="209" customFormat="1" ht="21" x14ac:dyDescent="0.2">
      <c r="A68" s="735"/>
      <c r="B68" s="1060"/>
      <c r="C68" s="201">
        <v>15</v>
      </c>
      <c r="D68" s="1058">
        <f t="shared" si="0"/>
        <v>3000</v>
      </c>
      <c r="E68" s="1044" t="s">
        <v>481</v>
      </c>
      <c r="F68" s="629"/>
      <c r="G68" s="587"/>
      <c r="H68" s="627">
        <v>15</v>
      </c>
      <c r="I68" s="587"/>
      <c r="J68" s="587"/>
      <c r="K68" s="587"/>
      <c r="L68" s="587"/>
      <c r="M68" s="587"/>
      <c r="N68" s="587"/>
      <c r="O68" s="587"/>
      <c r="P68" s="587"/>
      <c r="Q68" s="587"/>
      <c r="R68" s="905" t="s">
        <v>482</v>
      </c>
    </row>
    <row r="69" spans="1:20" s="209" customFormat="1" ht="21" x14ac:dyDescent="0.2">
      <c r="A69" s="735"/>
      <c r="B69" s="1060"/>
      <c r="C69" s="210">
        <v>15</v>
      </c>
      <c r="D69" s="1058">
        <f t="shared" si="0"/>
        <v>3000</v>
      </c>
      <c r="E69" s="1044" t="s">
        <v>366</v>
      </c>
      <c r="F69" s="629"/>
      <c r="G69" s="587"/>
      <c r="H69" s="627">
        <v>15</v>
      </c>
      <c r="I69" s="587"/>
      <c r="J69" s="587"/>
      <c r="K69" s="587"/>
      <c r="L69" s="587"/>
      <c r="M69" s="587"/>
      <c r="N69" s="587"/>
      <c r="O69" s="587"/>
      <c r="P69" s="587"/>
      <c r="Q69" s="587"/>
      <c r="R69" s="905" t="s">
        <v>482</v>
      </c>
    </row>
    <row r="70" spans="1:20" s="209" customFormat="1" ht="21" x14ac:dyDescent="0.2">
      <c r="A70" s="735"/>
      <c r="B70" s="1060"/>
      <c r="C70" s="201">
        <v>15</v>
      </c>
      <c r="D70" s="1058">
        <f t="shared" si="0"/>
        <v>3000</v>
      </c>
      <c r="E70" s="1044" t="s">
        <v>201</v>
      </c>
      <c r="F70" s="629"/>
      <c r="G70" s="587"/>
      <c r="H70" s="627">
        <v>15</v>
      </c>
      <c r="I70" s="587"/>
      <c r="J70" s="587"/>
      <c r="K70" s="587"/>
      <c r="L70" s="587"/>
      <c r="M70" s="587"/>
      <c r="N70" s="587"/>
      <c r="O70" s="587"/>
      <c r="P70" s="587"/>
      <c r="Q70" s="587"/>
      <c r="R70" s="905" t="s">
        <v>482</v>
      </c>
    </row>
    <row r="71" spans="1:20" s="209" customFormat="1" ht="31.5" customHeight="1" x14ac:dyDescent="0.2">
      <c r="A71" s="735"/>
      <c r="B71" s="1060"/>
      <c r="C71" s="210">
        <v>15</v>
      </c>
      <c r="D71" s="1058">
        <f t="shared" si="0"/>
        <v>3000</v>
      </c>
      <c r="E71" s="1044" t="s">
        <v>276</v>
      </c>
      <c r="F71" s="629"/>
      <c r="G71" s="587"/>
      <c r="H71" s="627">
        <v>15</v>
      </c>
      <c r="I71" s="587"/>
      <c r="J71" s="587"/>
      <c r="K71" s="587"/>
      <c r="L71" s="587"/>
      <c r="M71" s="587"/>
      <c r="N71" s="587"/>
      <c r="O71" s="587"/>
      <c r="P71" s="587"/>
      <c r="Q71" s="587"/>
      <c r="R71" s="905" t="s">
        <v>482</v>
      </c>
    </row>
    <row r="72" spans="1:20" ht="46.5" customHeight="1" x14ac:dyDescent="0.2">
      <c r="A72" s="1561"/>
      <c r="B72" s="1309" t="s">
        <v>284</v>
      </c>
      <c r="C72" s="1757" t="s">
        <v>86</v>
      </c>
      <c r="D72" s="1690">
        <v>20000</v>
      </c>
      <c r="E72" s="1081"/>
      <c r="F72" s="1758"/>
      <c r="G72" s="1692"/>
      <c r="H72" s="1310"/>
      <c r="I72" s="1692">
        <v>50</v>
      </c>
      <c r="J72" s="1310">
        <v>50</v>
      </c>
      <c r="K72" s="1692"/>
      <c r="L72" s="1692"/>
      <c r="M72" s="1692"/>
      <c r="N72" s="1692"/>
      <c r="O72" s="1692"/>
      <c r="P72" s="1692"/>
      <c r="Q72" s="1692"/>
      <c r="R72" s="1319" t="s">
        <v>80</v>
      </c>
      <c r="S72" s="494"/>
      <c r="T72" s="221" t="s">
        <v>316</v>
      </c>
    </row>
    <row r="73" spans="1:20" s="209" customFormat="1" ht="42" x14ac:dyDescent="0.2">
      <c r="A73" s="750">
        <v>6</v>
      </c>
      <c r="B73" s="195" t="s">
        <v>629</v>
      </c>
      <c r="C73" s="272"/>
      <c r="D73" s="237">
        <f>SUM(D74:D76)</f>
        <v>12000</v>
      </c>
      <c r="E73" s="316"/>
      <c r="F73" s="585"/>
      <c r="G73" s="585"/>
      <c r="H73" s="616"/>
      <c r="I73" s="585"/>
      <c r="J73" s="616"/>
      <c r="K73" s="585"/>
      <c r="L73" s="585"/>
      <c r="M73" s="585"/>
      <c r="N73" s="585"/>
      <c r="O73" s="585"/>
      <c r="P73" s="585"/>
      <c r="Q73" s="585"/>
      <c r="R73" s="585" t="s">
        <v>478</v>
      </c>
    </row>
    <row r="74" spans="1:20" s="209" customFormat="1" ht="42" x14ac:dyDescent="0.2">
      <c r="A74" s="750"/>
      <c r="B74" s="195" t="s">
        <v>262</v>
      </c>
      <c r="C74" s="272"/>
      <c r="D74" s="196"/>
      <c r="E74" s="316"/>
      <c r="F74" s="585"/>
      <c r="G74" s="585"/>
      <c r="H74" s="616"/>
      <c r="I74" s="585"/>
      <c r="J74" s="616"/>
      <c r="K74" s="585"/>
      <c r="L74" s="585"/>
      <c r="M74" s="585"/>
      <c r="N74" s="585"/>
      <c r="O74" s="585"/>
      <c r="P74" s="585"/>
      <c r="Q74" s="585"/>
      <c r="R74" s="585"/>
    </row>
    <row r="75" spans="1:20" s="209" customFormat="1" ht="63" x14ac:dyDescent="0.2">
      <c r="A75" s="750"/>
      <c r="B75" s="195" t="s">
        <v>285</v>
      </c>
      <c r="C75" s="272" t="s">
        <v>305</v>
      </c>
      <c r="D75" s="230">
        <v>6000</v>
      </c>
      <c r="E75" s="316" t="s">
        <v>201</v>
      </c>
      <c r="F75" s="585"/>
      <c r="G75" s="585"/>
      <c r="H75" s="616">
        <v>30</v>
      </c>
      <c r="I75" s="585"/>
      <c r="J75" s="616"/>
      <c r="K75" s="585"/>
      <c r="L75" s="585"/>
      <c r="M75" s="585"/>
      <c r="N75" s="585"/>
      <c r="O75" s="585"/>
      <c r="P75" s="585"/>
      <c r="Q75" s="585"/>
      <c r="R75" s="905" t="s">
        <v>482</v>
      </c>
      <c r="T75" s="221" t="s">
        <v>316</v>
      </c>
    </row>
    <row r="76" spans="1:20" s="209" customFormat="1" ht="63" x14ac:dyDescent="0.2">
      <c r="A76" s="1559"/>
      <c r="B76" s="472" t="s">
        <v>263</v>
      </c>
      <c r="C76" s="1054" t="s">
        <v>305</v>
      </c>
      <c r="D76" s="1055">
        <v>6000</v>
      </c>
      <c r="E76" s="1544" t="s">
        <v>201</v>
      </c>
      <c r="F76" s="1056"/>
      <c r="G76" s="1056"/>
      <c r="H76" s="1057"/>
      <c r="I76" s="1056"/>
      <c r="J76" s="1057">
        <v>30</v>
      </c>
      <c r="K76" s="1056"/>
      <c r="L76" s="1056"/>
      <c r="M76" s="1056"/>
      <c r="N76" s="1056"/>
      <c r="O76" s="1056"/>
      <c r="P76" s="1056"/>
      <c r="Q76" s="1056"/>
      <c r="R76" s="1229" t="s">
        <v>482</v>
      </c>
      <c r="T76" s="221" t="s">
        <v>316</v>
      </c>
    </row>
    <row r="77" spans="1:20" ht="39" x14ac:dyDescent="0.2">
      <c r="A77" s="738">
        <v>7</v>
      </c>
      <c r="B77" s="1760" t="s">
        <v>630</v>
      </c>
      <c r="C77" s="281" t="s">
        <v>197</v>
      </c>
      <c r="D77" s="123">
        <f>D79+D80+D91+D101+D103+D106+D108</f>
        <v>133400</v>
      </c>
      <c r="E77" s="989"/>
      <c r="F77" s="935"/>
      <c r="G77" s="752"/>
      <c r="H77" s="752"/>
      <c r="I77" s="752"/>
      <c r="J77" s="752"/>
      <c r="K77" s="752"/>
      <c r="L77" s="171"/>
      <c r="M77" s="171"/>
      <c r="N77" s="171"/>
      <c r="O77" s="171"/>
      <c r="P77" s="171"/>
      <c r="Q77" s="171"/>
      <c r="R77" s="1233" t="s">
        <v>501</v>
      </c>
      <c r="S77" s="231"/>
    </row>
    <row r="78" spans="1:20" s="506" customFormat="1" ht="21" x14ac:dyDescent="0.2">
      <c r="A78" s="1562"/>
      <c r="B78" s="174" t="s">
        <v>190</v>
      </c>
      <c r="C78" s="172"/>
      <c r="D78" s="173"/>
      <c r="E78" s="508"/>
      <c r="F78" s="761"/>
      <c r="G78" s="624"/>
      <c r="H78" s="624"/>
      <c r="I78" s="624"/>
      <c r="J78" s="624"/>
      <c r="K78" s="624"/>
      <c r="L78" s="177"/>
      <c r="M78" s="177"/>
      <c r="N78" s="177"/>
      <c r="O78" s="177"/>
      <c r="P78" s="177"/>
      <c r="Q78" s="177"/>
      <c r="R78" s="177"/>
    </row>
    <row r="79" spans="1:20" s="185" customFormat="1" ht="21" x14ac:dyDescent="0.2">
      <c r="A79" s="760"/>
      <c r="B79" s="181" t="s">
        <v>191</v>
      </c>
      <c r="C79" s="172" t="s">
        <v>184</v>
      </c>
      <c r="D79" s="176">
        <v>36150</v>
      </c>
      <c r="E79" s="991" t="s">
        <v>76</v>
      </c>
      <c r="F79" s="761"/>
      <c r="G79" s="624"/>
      <c r="H79" s="624">
        <v>1</v>
      </c>
      <c r="I79" s="624"/>
      <c r="J79" s="624"/>
      <c r="K79" s="624"/>
      <c r="L79" s="177"/>
      <c r="M79" s="177"/>
      <c r="N79" s="177"/>
      <c r="O79" s="177"/>
      <c r="P79" s="177"/>
      <c r="Q79" s="177"/>
      <c r="R79" s="1077" t="s">
        <v>489</v>
      </c>
      <c r="S79" s="507"/>
    </row>
    <row r="80" spans="1:20" s="185" customFormat="1" ht="56.25" x14ac:dyDescent="0.2">
      <c r="A80" s="760"/>
      <c r="B80" s="1761" t="s">
        <v>192</v>
      </c>
      <c r="C80" s="1522" t="s">
        <v>184</v>
      </c>
      <c r="D80" s="1071">
        <f>SUM(D81:D88)</f>
        <v>18250</v>
      </c>
      <c r="E80" s="1507" t="s">
        <v>206</v>
      </c>
      <c r="F80" s="1072"/>
      <c r="G80" s="1073"/>
      <c r="H80" s="1073"/>
      <c r="I80" s="1073">
        <v>1</v>
      </c>
      <c r="J80" s="1073"/>
      <c r="K80" s="1073"/>
      <c r="L80" s="1074"/>
      <c r="M80" s="1074"/>
      <c r="N80" s="1074"/>
      <c r="O80" s="1074"/>
      <c r="P80" s="1074"/>
      <c r="Q80" s="1074"/>
      <c r="R80" s="1077" t="s">
        <v>489</v>
      </c>
    </row>
    <row r="81" spans="1:18" s="1069" customFormat="1" ht="21" x14ac:dyDescent="0.25">
      <c r="A81" s="1563"/>
      <c r="B81" s="1520"/>
      <c r="C81" s="911" t="s">
        <v>184</v>
      </c>
      <c r="D81" s="1759">
        <v>2250</v>
      </c>
      <c r="E81" s="988" t="s">
        <v>150</v>
      </c>
      <c r="F81" s="1521"/>
      <c r="G81" s="174"/>
      <c r="H81" s="174"/>
      <c r="I81" s="624">
        <v>1</v>
      </c>
      <c r="J81" s="174"/>
      <c r="K81" s="174"/>
      <c r="L81" s="174"/>
      <c r="M81" s="174"/>
      <c r="N81" s="174"/>
      <c r="O81" s="174"/>
      <c r="P81" s="174"/>
      <c r="Q81" s="174"/>
      <c r="R81" s="905" t="s">
        <v>482</v>
      </c>
    </row>
    <row r="82" spans="1:18" s="1069" customFormat="1" ht="21" x14ac:dyDescent="0.25">
      <c r="A82" s="1563"/>
      <c r="B82" s="1520"/>
      <c r="C82" s="911" t="s">
        <v>184</v>
      </c>
      <c r="D82" s="1759">
        <v>2300</v>
      </c>
      <c r="E82" s="988" t="s">
        <v>269</v>
      </c>
      <c r="F82" s="1521"/>
      <c r="G82" s="174"/>
      <c r="H82" s="174"/>
      <c r="I82" s="624">
        <v>1</v>
      </c>
      <c r="J82" s="174"/>
      <c r="K82" s="174"/>
      <c r="L82" s="174"/>
      <c r="M82" s="174"/>
      <c r="N82" s="174"/>
      <c r="O82" s="174"/>
      <c r="P82" s="174"/>
      <c r="Q82" s="174"/>
      <c r="R82" s="905" t="s">
        <v>482</v>
      </c>
    </row>
    <row r="83" spans="1:18" s="1069" customFormat="1" ht="21" x14ac:dyDescent="0.25">
      <c r="A83" s="1563"/>
      <c r="B83" s="1520"/>
      <c r="C83" s="911" t="s">
        <v>184</v>
      </c>
      <c r="D83" s="1759">
        <v>2300</v>
      </c>
      <c r="E83" s="988" t="s">
        <v>487</v>
      </c>
      <c r="F83" s="1521"/>
      <c r="G83" s="174"/>
      <c r="H83" s="174"/>
      <c r="I83" s="624">
        <v>1</v>
      </c>
      <c r="J83" s="174"/>
      <c r="K83" s="174"/>
      <c r="L83" s="174"/>
      <c r="M83" s="174"/>
      <c r="N83" s="174"/>
      <c r="O83" s="174"/>
      <c r="P83" s="174"/>
      <c r="Q83" s="174"/>
      <c r="R83" s="905" t="s">
        <v>482</v>
      </c>
    </row>
    <row r="84" spans="1:18" s="1069" customFormat="1" ht="21" x14ac:dyDescent="0.25">
      <c r="A84" s="1563"/>
      <c r="B84" s="1520"/>
      <c r="C84" s="911" t="s">
        <v>184</v>
      </c>
      <c r="D84" s="1759">
        <v>2300</v>
      </c>
      <c r="E84" s="988" t="s">
        <v>333</v>
      </c>
      <c r="F84" s="1521"/>
      <c r="G84" s="174"/>
      <c r="H84" s="174"/>
      <c r="I84" s="624">
        <v>1</v>
      </c>
      <c r="J84" s="174"/>
      <c r="K84" s="174"/>
      <c r="L84" s="174"/>
      <c r="M84" s="174"/>
      <c r="N84" s="174"/>
      <c r="O84" s="174"/>
      <c r="P84" s="174"/>
      <c r="Q84" s="174"/>
      <c r="R84" s="905" t="s">
        <v>482</v>
      </c>
    </row>
    <row r="85" spans="1:18" s="1069" customFormat="1" ht="21" x14ac:dyDescent="0.25">
      <c r="A85" s="1563"/>
      <c r="B85" s="1520"/>
      <c r="C85" s="911" t="s">
        <v>184</v>
      </c>
      <c r="D85" s="1759">
        <v>2250</v>
      </c>
      <c r="E85" s="988" t="s">
        <v>481</v>
      </c>
      <c r="F85" s="1521"/>
      <c r="G85" s="174"/>
      <c r="H85" s="174"/>
      <c r="I85" s="624">
        <v>1</v>
      </c>
      <c r="J85" s="174"/>
      <c r="K85" s="174"/>
      <c r="L85" s="174"/>
      <c r="M85" s="174"/>
      <c r="N85" s="174"/>
      <c r="O85" s="174"/>
      <c r="P85" s="174"/>
      <c r="Q85" s="174"/>
      <c r="R85" s="905" t="s">
        <v>482</v>
      </c>
    </row>
    <row r="86" spans="1:18" s="1069" customFormat="1" ht="21" x14ac:dyDescent="0.25">
      <c r="A86" s="1563"/>
      <c r="B86" s="1520"/>
      <c r="C86" s="911" t="s">
        <v>184</v>
      </c>
      <c r="D86" s="1759">
        <v>2300</v>
      </c>
      <c r="E86" s="988" t="s">
        <v>366</v>
      </c>
      <c r="F86" s="1521"/>
      <c r="G86" s="174"/>
      <c r="H86" s="174"/>
      <c r="I86" s="624">
        <v>1</v>
      </c>
      <c r="J86" s="174"/>
      <c r="K86" s="174"/>
      <c r="L86" s="174"/>
      <c r="M86" s="174"/>
      <c r="N86" s="174"/>
      <c r="O86" s="174"/>
      <c r="P86" s="174"/>
      <c r="Q86" s="174"/>
      <c r="R86" s="905" t="s">
        <v>482</v>
      </c>
    </row>
    <row r="87" spans="1:18" s="1069" customFormat="1" ht="21" x14ac:dyDescent="0.25">
      <c r="A87" s="1563"/>
      <c r="B87" s="1520"/>
      <c r="C87" s="911" t="s">
        <v>184</v>
      </c>
      <c r="D87" s="1759">
        <v>2300</v>
      </c>
      <c r="E87" s="988" t="s">
        <v>201</v>
      </c>
      <c r="F87" s="1521"/>
      <c r="G87" s="174"/>
      <c r="H87" s="174"/>
      <c r="I87" s="624">
        <v>1</v>
      </c>
      <c r="J87" s="174"/>
      <c r="K87" s="174"/>
      <c r="L87" s="174"/>
      <c r="M87" s="174"/>
      <c r="N87" s="174"/>
      <c r="O87" s="174"/>
      <c r="P87" s="174"/>
      <c r="Q87" s="174"/>
      <c r="R87" s="905" t="s">
        <v>482</v>
      </c>
    </row>
    <row r="88" spans="1:18" s="1069" customFormat="1" ht="21" x14ac:dyDescent="0.25">
      <c r="A88" s="1563"/>
      <c r="B88" s="1520"/>
      <c r="C88" s="911" t="s">
        <v>184</v>
      </c>
      <c r="D88" s="1759">
        <v>2250</v>
      </c>
      <c r="E88" s="988" t="s">
        <v>276</v>
      </c>
      <c r="F88" s="1521"/>
      <c r="G88" s="174"/>
      <c r="H88" s="174"/>
      <c r="I88" s="624">
        <v>1</v>
      </c>
      <c r="J88" s="174"/>
      <c r="K88" s="174"/>
      <c r="L88" s="174"/>
      <c r="M88" s="174"/>
      <c r="N88" s="174"/>
      <c r="O88" s="174"/>
      <c r="P88" s="174"/>
      <c r="Q88" s="174"/>
      <c r="R88" s="905" t="s">
        <v>482</v>
      </c>
    </row>
    <row r="89" spans="1:18" s="185" customFormat="1" ht="21" x14ac:dyDescent="0.2">
      <c r="A89" s="1564"/>
      <c r="B89" s="1287" t="s">
        <v>193</v>
      </c>
      <c r="C89" s="1511"/>
      <c r="D89" s="1512"/>
      <c r="E89" s="1513"/>
      <c r="F89" s="814"/>
      <c r="G89" s="1514"/>
      <c r="H89" s="1514"/>
      <c r="I89" s="1514"/>
      <c r="J89" s="1514"/>
      <c r="K89" s="1514"/>
      <c r="L89" s="1508"/>
      <c r="M89" s="1508"/>
      <c r="N89" s="1508"/>
      <c r="O89" s="1508"/>
      <c r="P89" s="1508"/>
      <c r="Q89" s="1508"/>
      <c r="R89" s="1508"/>
    </row>
    <row r="90" spans="1:18" s="185" customFormat="1" ht="21" x14ac:dyDescent="0.2">
      <c r="A90" s="760"/>
      <c r="B90" s="1335" t="s">
        <v>194</v>
      </c>
      <c r="C90" s="172"/>
      <c r="D90" s="176"/>
      <c r="E90" s="508"/>
      <c r="F90" s="761"/>
      <c r="G90" s="624"/>
      <c r="H90" s="624"/>
      <c r="I90" s="624"/>
      <c r="J90" s="624"/>
      <c r="K90" s="624"/>
      <c r="L90" s="177"/>
      <c r="M90" s="177"/>
      <c r="N90" s="177"/>
      <c r="O90" s="177"/>
      <c r="P90" s="177"/>
      <c r="Q90" s="177"/>
      <c r="R90" s="177"/>
    </row>
    <row r="91" spans="1:18" s="185" customFormat="1" ht="42" x14ac:dyDescent="0.2">
      <c r="A91" s="1566"/>
      <c r="B91" s="1509" t="s">
        <v>290</v>
      </c>
      <c r="C91" s="1664" t="s">
        <v>197</v>
      </c>
      <c r="D91" s="1665">
        <f>SUM(D92:D99)</f>
        <v>32000</v>
      </c>
      <c r="E91" s="1541" t="s">
        <v>206</v>
      </c>
      <c r="F91" s="1666"/>
      <c r="G91" s="1667"/>
      <c r="H91" s="1667">
        <v>160</v>
      </c>
      <c r="I91" s="1667"/>
      <c r="J91" s="1667"/>
      <c r="K91" s="1667"/>
      <c r="L91" s="1668"/>
      <c r="M91" s="1668"/>
      <c r="N91" s="1668"/>
      <c r="O91" s="1668"/>
      <c r="P91" s="1668"/>
      <c r="Q91" s="1668"/>
      <c r="R91" s="1441"/>
    </row>
    <row r="92" spans="1:18" s="1069" customFormat="1" ht="21" x14ac:dyDescent="0.35">
      <c r="A92" s="1657"/>
      <c r="B92" s="1658"/>
      <c r="C92" s="1659" t="s">
        <v>186</v>
      </c>
      <c r="D92" s="1660">
        <v>4000</v>
      </c>
      <c r="E92" s="1414" t="s">
        <v>150</v>
      </c>
      <c r="F92" s="1661"/>
      <c r="G92" s="1662"/>
      <c r="H92" s="632">
        <v>20</v>
      </c>
      <c r="I92" s="632"/>
      <c r="J92" s="1662"/>
      <c r="K92" s="1662"/>
      <c r="L92" s="1662"/>
      <c r="M92" s="1662"/>
      <c r="N92" s="1662"/>
      <c r="O92" s="1662"/>
      <c r="P92" s="1662"/>
      <c r="Q92" s="1662"/>
      <c r="R92" s="260" t="s">
        <v>482</v>
      </c>
    </row>
    <row r="93" spans="1:18" s="1069" customFormat="1" ht="21" x14ac:dyDescent="0.35">
      <c r="A93" s="1563"/>
      <c r="B93" s="1076"/>
      <c r="C93" s="912" t="s">
        <v>186</v>
      </c>
      <c r="D93" s="339">
        <v>4000</v>
      </c>
      <c r="E93" s="988" t="s">
        <v>269</v>
      </c>
      <c r="F93" s="1068"/>
      <c r="G93" s="1067"/>
      <c r="H93" s="612">
        <v>20</v>
      </c>
      <c r="I93" s="612"/>
      <c r="J93" s="1067"/>
      <c r="K93" s="1067"/>
      <c r="L93" s="1067"/>
      <c r="M93" s="1067"/>
      <c r="N93" s="1067"/>
      <c r="O93" s="1067"/>
      <c r="P93" s="1067"/>
      <c r="Q93" s="1067"/>
      <c r="R93" s="905" t="s">
        <v>482</v>
      </c>
    </row>
    <row r="94" spans="1:18" s="1069" customFormat="1" ht="21" x14ac:dyDescent="0.35">
      <c r="A94" s="1563"/>
      <c r="B94" s="1076"/>
      <c r="C94" s="912" t="s">
        <v>186</v>
      </c>
      <c r="D94" s="339">
        <v>4000</v>
      </c>
      <c r="E94" s="988" t="s">
        <v>487</v>
      </c>
      <c r="F94" s="1068"/>
      <c r="G94" s="1067"/>
      <c r="H94" s="612">
        <v>20</v>
      </c>
      <c r="I94" s="612"/>
      <c r="J94" s="1067"/>
      <c r="K94" s="1067"/>
      <c r="L94" s="1067"/>
      <c r="M94" s="1067"/>
      <c r="N94" s="1067"/>
      <c r="O94" s="1067"/>
      <c r="P94" s="1067"/>
      <c r="Q94" s="1067"/>
      <c r="R94" s="905" t="s">
        <v>482</v>
      </c>
    </row>
    <row r="95" spans="1:18" s="1069" customFormat="1" ht="21" x14ac:dyDescent="0.35">
      <c r="A95" s="1563"/>
      <c r="B95" s="1076"/>
      <c r="C95" s="912" t="s">
        <v>186</v>
      </c>
      <c r="D95" s="339">
        <v>4000</v>
      </c>
      <c r="E95" s="988" t="s">
        <v>333</v>
      </c>
      <c r="F95" s="1068"/>
      <c r="G95" s="1067"/>
      <c r="H95" s="612">
        <v>20</v>
      </c>
      <c r="I95" s="612"/>
      <c r="J95" s="1067"/>
      <c r="K95" s="1067"/>
      <c r="L95" s="1067"/>
      <c r="M95" s="1067"/>
      <c r="N95" s="1067"/>
      <c r="O95" s="1067"/>
      <c r="P95" s="1067"/>
      <c r="Q95" s="1067"/>
      <c r="R95" s="905" t="s">
        <v>482</v>
      </c>
    </row>
    <row r="96" spans="1:18" s="1069" customFormat="1" ht="21" x14ac:dyDescent="0.35">
      <c r="A96" s="1563"/>
      <c r="B96" s="1076"/>
      <c r="C96" s="912" t="s">
        <v>186</v>
      </c>
      <c r="D96" s="339">
        <v>4000</v>
      </c>
      <c r="E96" s="988" t="s">
        <v>481</v>
      </c>
      <c r="F96" s="1068"/>
      <c r="G96" s="1067"/>
      <c r="H96" s="612">
        <v>20</v>
      </c>
      <c r="I96" s="612"/>
      <c r="J96" s="1067"/>
      <c r="K96" s="1067"/>
      <c r="L96" s="1067"/>
      <c r="M96" s="1067"/>
      <c r="N96" s="1067"/>
      <c r="O96" s="1067"/>
      <c r="P96" s="1067"/>
      <c r="Q96" s="1067"/>
      <c r="R96" s="905" t="s">
        <v>482</v>
      </c>
    </row>
    <row r="97" spans="1:20" s="1069" customFormat="1" ht="21" x14ac:dyDescent="0.35">
      <c r="A97" s="1563"/>
      <c r="B97" s="1076"/>
      <c r="C97" s="912" t="s">
        <v>186</v>
      </c>
      <c r="D97" s="339">
        <v>4000</v>
      </c>
      <c r="E97" s="988" t="s">
        <v>366</v>
      </c>
      <c r="F97" s="1068"/>
      <c r="G97" s="1067"/>
      <c r="H97" s="612">
        <v>20</v>
      </c>
      <c r="I97" s="612"/>
      <c r="J97" s="1067"/>
      <c r="K97" s="1067"/>
      <c r="L97" s="1067"/>
      <c r="M97" s="1067"/>
      <c r="N97" s="1067"/>
      <c r="O97" s="1067"/>
      <c r="P97" s="1067"/>
      <c r="Q97" s="1067"/>
      <c r="R97" s="905" t="s">
        <v>482</v>
      </c>
    </row>
    <row r="98" spans="1:20" s="1069" customFormat="1" ht="21" x14ac:dyDescent="0.35">
      <c r="A98" s="1563"/>
      <c r="B98" s="1076"/>
      <c r="C98" s="912" t="s">
        <v>186</v>
      </c>
      <c r="D98" s="339">
        <v>4000</v>
      </c>
      <c r="E98" s="988" t="s">
        <v>201</v>
      </c>
      <c r="F98" s="1068"/>
      <c r="G98" s="1067"/>
      <c r="H98" s="612">
        <v>20</v>
      </c>
      <c r="I98" s="612"/>
      <c r="J98" s="1067"/>
      <c r="K98" s="1067"/>
      <c r="L98" s="1067"/>
      <c r="M98" s="1067"/>
      <c r="N98" s="1067"/>
      <c r="O98" s="1067"/>
      <c r="P98" s="1067"/>
      <c r="Q98" s="1067"/>
      <c r="R98" s="905" t="s">
        <v>482</v>
      </c>
    </row>
    <row r="99" spans="1:20" s="1075" customFormat="1" ht="31.5" customHeight="1" x14ac:dyDescent="0.2">
      <c r="A99" s="1565"/>
      <c r="B99" s="1059"/>
      <c r="C99" s="912" t="s">
        <v>186</v>
      </c>
      <c r="D99" s="339">
        <v>4000</v>
      </c>
      <c r="E99" s="988" t="s">
        <v>276</v>
      </c>
      <c r="F99" s="194"/>
      <c r="G99" s="195"/>
      <c r="H99" s="612">
        <v>20</v>
      </c>
      <c r="I99" s="612"/>
      <c r="J99" s="195"/>
      <c r="K99" s="195"/>
      <c r="L99" s="195"/>
      <c r="M99" s="195"/>
      <c r="N99" s="195"/>
      <c r="O99" s="195"/>
      <c r="P99" s="195"/>
      <c r="Q99" s="195"/>
      <c r="R99" s="905" t="s">
        <v>482</v>
      </c>
    </row>
    <row r="100" spans="1:20" s="185" customFormat="1" ht="21" x14ac:dyDescent="0.2">
      <c r="A100" s="760"/>
      <c r="B100" s="181" t="s">
        <v>196</v>
      </c>
      <c r="C100" s="183"/>
      <c r="D100" s="173"/>
      <c r="E100" s="508"/>
      <c r="F100" s="761"/>
      <c r="G100" s="624"/>
      <c r="H100" s="624"/>
      <c r="I100" s="624"/>
      <c r="J100" s="624"/>
      <c r="K100" s="624"/>
      <c r="L100" s="177"/>
      <c r="M100" s="177"/>
      <c r="N100" s="177"/>
      <c r="O100" s="177"/>
      <c r="P100" s="177"/>
      <c r="Q100" s="177"/>
      <c r="R100" s="177"/>
    </row>
    <row r="101" spans="1:20" s="185" customFormat="1" ht="42" x14ac:dyDescent="0.2">
      <c r="A101" s="760"/>
      <c r="B101" s="174" t="s">
        <v>317</v>
      </c>
      <c r="C101" s="183" t="s">
        <v>187</v>
      </c>
      <c r="D101" s="176">
        <v>14000</v>
      </c>
      <c r="E101" s="991" t="s">
        <v>76</v>
      </c>
      <c r="F101" s="761"/>
      <c r="G101" s="624"/>
      <c r="H101" s="624"/>
      <c r="I101" s="624"/>
      <c r="J101" s="624"/>
      <c r="K101" s="624">
        <v>40</v>
      </c>
      <c r="L101" s="177"/>
      <c r="M101" s="177"/>
      <c r="N101" s="177"/>
      <c r="O101" s="177"/>
      <c r="P101" s="177"/>
      <c r="Q101" s="177"/>
      <c r="R101" s="1077" t="s">
        <v>489</v>
      </c>
      <c r="T101" s="221" t="s">
        <v>316</v>
      </c>
    </row>
    <row r="102" spans="1:20" s="185" customFormat="1" ht="42" x14ac:dyDescent="0.2">
      <c r="A102" s="760"/>
      <c r="B102" s="508" t="s">
        <v>198</v>
      </c>
      <c r="C102" s="172"/>
      <c r="D102" s="173"/>
      <c r="E102" s="508"/>
      <c r="F102" s="761"/>
      <c r="G102" s="624"/>
      <c r="H102" s="624"/>
      <c r="I102" s="624"/>
      <c r="J102" s="624"/>
      <c r="K102" s="624"/>
      <c r="L102" s="177"/>
      <c r="M102" s="177"/>
      <c r="N102" s="177"/>
      <c r="O102" s="177"/>
      <c r="P102" s="177"/>
      <c r="Q102" s="177"/>
      <c r="R102" s="177"/>
    </row>
    <row r="103" spans="1:20" s="185" customFormat="1" ht="39" x14ac:dyDescent="0.2">
      <c r="A103" s="760"/>
      <c r="B103" s="1669" t="s">
        <v>283</v>
      </c>
      <c r="C103" s="183" t="s">
        <v>188</v>
      </c>
      <c r="D103" s="176">
        <v>7000</v>
      </c>
      <c r="E103" s="991" t="s">
        <v>201</v>
      </c>
      <c r="F103" s="761"/>
      <c r="G103" s="624"/>
      <c r="H103" s="624">
        <v>10</v>
      </c>
      <c r="I103" s="624"/>
      <c r="J103" s="624"/>
      <c r="K103" s="624"/>
      <c r="L103" s="177"/>
      <c r="M103" s="177"/>
      <c r="N103" s="177"/>
      <c r="O103" s="177"/>
      <c r="P103" s="177"/>
      <c r="Q103" s="177"/>
      <c r="R103" s="905" t="s">
        <v>482</v>
      </c>
      <c r="T103" s="221" t="s">
        <v>316</v>
      </c>
    </row>
    <row r="104" spans="1:20" s="185" customFormat="1" ht="21" x14ac:dyDescent="0.2">
      <c r="A104" s="760"/>
      <c r="B104" s="174" t="s">
        <v>200</v>
      </c>
      <c r="C104" s="172"/>
      <c r="D104" s="173"/>
      <c r="E104" s="508"/>
      <c r="F104" s="761"/>
      <c r="G104" s="624"/>
      <c r="H104" s="624"/>
      <c r="I104" s="624"/>
      <c r="J104" s="624"/>
      <c r="K104" s="624"/>
      <c r="L104" s="177"/>
      <c r="M104" s="177"/>
      <c r="N104" s="177"/>
      <c r="O104" s="177"/>
      <c r="P104" s="177"/>
      <c r="Q104" s="177"/>
      <c r="R104" s="177"/>
    </row>
    <row r="105" spans="1:20" s="185" customFormat="1" ht="21" x14ac:dyDescent="0.2">
      <c r="A105" s="760"/>
      <c r="B105" s="174" t="s">
        <v>202</v>
      </c>
      <c r="C105" s="172"/>
      <c r="D105" s="176"/>
      <c r="E105" s="508"/>
      <c r="F105" s="761"/>
      <c r="G105" s="624"/>
      <c r="H105" s="624"/>
      <c r="I105" s="624"/>
      <c r="J105" s="624"/>
      <c r="K105" s="624"/>
      <c r="L105" s="177"/>
      <c r="M105" s="177"/>
      <c r="N105" s="177"/>
      <c r="O105" s="177"/>
      <c r="P105" s="177"/>
      <c r="Q105" s="177"/>
      <c r="R105" s="177"/>
    </row>
    <row r="106" spans="1:20" s="185" customFormat="1" ht="21" x14ac:dyDescent="0.2">
      <c r="A106" s="1566"/>
      <c r="B106" s="1509" t="s">
        <v>203</v>
      </c>
      <c r="C106" s="1515" t="s">
        <v>184</v>
      </c>
      <c r="D106" s="1510">
        <v>10000</v>
      </c>
      <c r="E106" s="1121" t="s">
        <v>76</v>
      </c>
      <c r="F106" s="1443"/>
      <c r="G106" s="1442"/>
      <c r="H106" s="1442"/>
      <c r="I106" s="1442"/>
      <c r="J106" s="1442">
        <v>1</v>
      </c>
      <c r="K106" s="1442"/>
      <c r="L106" s="1441"/>
      <c r="M106" s="1441"/>
      <c r="N106" s="1441"/>
      <c r="O106" s="1441"/>
      <c r="P106" s="1441"/>
      <c r="Q106" s="1441"/>
      <c r="R106" s="1670" t="s">
        <v>489</v>
      </c>
    </row>
    <row r="107" spans="1:20" s="185" customFormat="1" ht="21" x14ac:dyDescent="0.2">
      <c r="A107" s="1564"/>
      <c r="B107" s="1287" t="s">
        <v>204</v>
      </c>
      <c r="C107" s="1511"/>
      <c r="D107" s="1512"/>
      <c r="E107" s="1513"/>
      <c r="F107" s="814"/>
      <c r="G107" s="1514"/>
      <c r="H107" s="1514"/>
      <c r="I107" s="1514"/>
      <c r="J107" s="1514"/>
      <c r="K107" s="1514"/>
      <c r="L107" s="1508"/>
      <c r="M107" s="1508"/>
      <c r="N107" s="1508"/>
      <c r="O107" s="1508"/>
      <c r="P107" s="1508"/>
      <c r="Q107" s="1508"/>
      <c r="R107" s="1508"/>
    </row>
    <row r="108" spans="1:20" s="185" customFormat="1" ht="21" x14ac:dyDescent="0.2">
      <c r="A108" s="760"/>
      <c r="B108" s="1335" t="s">
        <v>205</v>
      </c>
      <c r="C108" s="1070" t="s">
        <v>206</v>
      </c>
      <c r="D108" s="1071">
        <f>SUM(D109:D116)</f>
        <v>16000</v>
      </c>
      <c r="E108" s="1081" t="s">
        <v>76</v>
      </c>
      <c r="F108" s="1082"/>
      <c r="G108" s="1083"/>
      <c r="H108" s="1083">
        <v>8</v>
      </c>
      <c r="I108" s="1083"/>
      <c r="J108" s="1083"/>
      <c r="K108" s="1083"/>
      <c r="L108" s="1084"/>
      <c r="M108" s="1084"/>
      <c r="N108" s="1084"/>
      <c r="O108" s="1084"/>
      <c r="P108" s="1084"/>
      <c r="Q108" s="1084"/>
      <c r="R108" s="1077"/>
    </row>
    <row r="109" spans="1:20" s="1069" customFormat="1" ht="21" x14ac:dyDescent="0.35">
      <c r="A109" s="1563"/>
      <c r="B109" s="1076"/>
      <c r="C109" s="1078" t="s">
        <v>490</v>
      </c>
      <c r="D109" s="417">
        <v>1300</v>
      </c>
      <c r="E109" s="988" t="s">
        <v>150</v>
      </c>
      <c r="F109" s="1079"/>
      <c r="G109" s="1068"/>
      <c r="H109" s="910">
        <v>31</v>
      </c>
      <c r="I109" s="1067"/>
      <c r="J109" s="1067"/>
      <c r="K109" s="1067"/>
      <c r="L109" s="1067"/>
      <c r="M109" s="1067"/>
      <c r="N109" s="1067"/>
      <c r="O109" s="1067"/>
      <c r="P109" s="1067"/>
      <c r="Q109" s="1067"/>
      <c r="R109" s="905" t="s">
        <v>482</v>
      </c>
    </row>
    <row r="110" spans="1:20" s="1069" customFormat="1" ht="21" x14ac:dyDescent="0.35">
      <c r="A110" s="1563"/>
      <c r="B110" s="1076"/>
      <c r="C110" s="1078" t="s">
        <v>491</v>
      </c>
      <c r="D110" s="417">
        <v>3500</v>
      </c>
      <c r="E110" s="988" t="s">
        <v>269</v>
      </c>
      <c r="F110" s="1079"/>
      <c r="G110" s="1068"/>
      <c r="H110" s="910">
        <v>108</v>
      </c>
      <c r="I110" s="1067"/>
      <c r="J110" s="1067"/>
      <c r="K110" s="1067"/>
      <c r="L110" s="1067"/>
      <c r="M110" s="1067"/>
      <c r="N110" s="1067"/>
      <c r="O110" s="1067"/>
      <c r="P110" s="1067"/>
      <c r="Q110" s="1067"/>
      <c r="R110" s="905" t="s">
        <v>482</v>
      </c>
    </row>
    <row r="111" spans="1:20" s="1075" customFormat="1" ht="21" x14ac:dyDescent="0.2">
      <c r="A111" s="1565"/>
      <c r="B111" s="1059"/>
      <c r="C111" s="1085" t="s">
        <v>492</v>
      </c>
      <c r="D111" s="417">
        <v>3000</v>
      </c>
      <c r="E111" s="988" t="s">
        <v>487</v>
      </c>
      <c r="F111" s="483"/>
      <c r="G111" s="194"/>
      <c r="H111" s="910">
        <v>88</v>
      </c>
      <c r="I111" s="195"/>
      <c r="J111" s="195"/>
      <c r="K111" s="195"/>
      <c r="L111" s="195"/>
      <c r="M111" s="195"/>
      <c r="N111" s="195"/>
      <c r="O111" s="195"/>
      <c r="P111" s="195"/>
      <c r="Q111" s="195"/>
      <c r="R111" s="905" t="s">
        <v>482</v>
      </c>
    </row>
    <row r="112" spans="1:20" s="1069" customFormat="1" ht="21" x14ac:dyDescent="0.35">
      <c r="A112" s="1563"/>
      <c r="B112" s="1076"/>
      <c r="C112" s="1078" t="s">
        <v>493</v>
      </c>
      <c r="D112" s="417">
        <v>2200</v>
      </c>
      <c r="E112" s="988" t="s">
        <v>333</v>
      </c>
      <c r="F112" s="1079"/>
      <c r="G112" s="1068"/>
      <c r="H112" s="910">
        <v>59</v>
      </c>
      <c r="I112" s="1067"/>
      <c r="J112" s="1067"/>
      <c r="K112" s="1067"/>
      <c r="L112" s="1067"/>
      <c r="M112" s="1067"/>
      <c r="N112" s="1067"/>
      <c r="O112" s="1067"/>
      <c r="P112" s="1067"/>
      <c r="Q112" s="1068"/>
      <c r="R112" s="905" t="s">
        <v>482</v>
      </c>
    </row>
    <row r="113" spans="1:20" s="1069" customFormat="1" ht="21" x14ac:dyDescent="0.35">
      <c r="A113" s="1563"/>
      <c r="B113" s="1076"/>
      <c r="C113" s="1078" t="s">
        <v>494</v>
      </c>
      <c r="D113" s="417">
        <v>1000</v>
      </c>
      <c r="E113" s="988" t="s">
        <v>481</v>
      </c>
      <c r="F113" s="1079"/>
      <c r="G113" s="1068"/>
      <c r="H113" s="910">
        <v>25</v>
      </c>
      <c r="I113" s="1067"/>
      <c r="J113" s="1067"/>
      <c r="K113" s="1067"/>
      <c r="L113" s="1067"/>
      <c r="M113" s="1067"/>
      <c r="N113" s="1067"/>
      <c r="O113" s="1067"/>
      <c r="P113" s="1067"/>
      <c r="Q113" s="1068"/>
      <c r="R113" s="905" t="s">
        <v>482</v>
      </c>
    </row>
    <row r="114" spans="1:20" s="1069" customFormat="1" ht="21" x14ac:dyDescent="0.35">
      <c r="A114" s="1563"/>
      <c r="B114" s="1076"/>
      <c r="C114" s="1078" t="s">
        <v>495</v>
      </c>
      <c r="D114" s="417">
        <v>2300</v>
      </c>
      <c r="E114" s="988" t="s">
        <v>366</v>
      </c>
      <c r="F114" s="1079"/>
      <c r="G114" s="1068"/>
      <c r="H114" s="910">
        <v>60</v>
      </c>
      <c r="I114" s="1080"/>
      <c r="J114" s="1068"/>
      <c r="K114" s="1068"/>
      <c r="L114" s="1067"/>
      <c r="M114" s="1067"/>
      <c r="N114" s="1067"/>
      <c r="O114" s="1067"/>
      <c r="P114" s="1067"/>
      <c r="Q114" s="1068"/>
      <c r="R114" s="905" t="s">
        <v>482</v>
      </c>
    </row>
    <row r="115" spans="1:20" s="1069" customFormat="1" ht="21" x14ac:dyDescent="0.35">
      <c r="A115" s="1563"/>
      <c r="B115" s="1076"/>
      <c r="C115" s="1078" t="s">
        <v>497</v>
      </c>
      <c r="D115" s="417">
        <v>1700</v>
      </c>
      <c r="E115" s="446" t="s">
        <v>201</v>
      </c>
      <c r="F115" s="1096"/>
      <c r="G115" s="1097"/>
      <c r="H115" s="1085">
        <v>43</v>
      </c>
      <c r="I115" s="1068"/>
      <c r="J115" s="1067"/>
      <c r="K115" s="1067"/>
      <c r="L115" s="1067"/>
      <c r="M115" s="1067"/>
      <c r="N115" s="1067"/>
      <c r="O115" s="1067"/>
      <c r="P115" s="1067"/>
      <c r="Q115" s="1068"/>
      <c r="R115" s="905" t="s">
        <v>482</v>
      </c>
    </row>
    <row r="116" spans="1:20" s="1075" customFormat="1" ht="28.5" customHeight="1" x14ac:dyDescent="0.2">
      <c r="A116" s="1567"/>
      <c r="B116" s="1336"/>
      <c r="C116" s="1086" t="s">
        <v>496</v>
      </c>
      <c r="D116" s="1430">
        <v>1000</v>
      </c>
      <c r="E116" s="1094" t="s">
        <v>276</v>
      </c>
      <c r="F116" s="1337"/>
      <c r="G116" s="1338"/>
      <c r="H116" s="1086">
        <v>18</v>
      </c>
      <c r="I116" s="1338"/>
      <c r="J116" s="472"/>
      <c r="K116" s="472"/>
      <c r="L116" s="472"/>
      <c r="M116" s="472"/>
      <c r="N116" s="472"/>
      <c r="O116" s="472"/>
      <c r="P116" s="472"/>
      <c r="Q116" s="1338"/>
      <c r="R116" s="1229" t="s">
        <v>482</v>
      </c>
    </row>
    <row r="117" spans="1:20" s="507" customFormat="1" ht="21" x14ac:dyDescent="0.2">
      <c r="A117" s="773"/>
      <c r="B117" s="1673" t="s">
        <v>321</v>
      </c>
      <c r="C117" s="303" t="s">
        <v>339</v>
      </c>
      <c r="D117" s="1098">
        <f>D118+D143+D149</f>
        <v>235000</v>
      </c>
      <c r="E117" s="1093"/>
      <c r="F117" s="1099"/>
      <c r="G117" s="1089"/>
      <c r="H117" s="1100"/>
      <c r="I117" s="1087"/>
      <c r="J117" s="1088"/>
      <c r="K117" s="1089"/>
      <c r="L117" s="1089"/>
      <c r="M117" s="1089"/>
      <c r="N117" s="1089"/>
      <c r="O117" s="1089"/>
      <c r="P117" s="1089"/>
      <c r="Q117" s="1089"/>
      <c r="R117" s="1101" t="s">
        <v>498</v>
      </c>
      <c r="T117" s="185"/>
    </row>
    <row r="118" spans="1:20" s="507" customFormat="1" ht="42" x14ac:dyDescent="0.2">
      <c r="A118" s="1555">
        <v>8</v>
      </c>
      <c r="B118" s="241" t="s">
        <v>631</v>
      </c>
      <c r="C118" s="269" t="s">
        <v>318</v>
      </c>
      <c r="D118" s="326">
        <f>D120+D129+D131+D133+D134</f>
        <v>122500</v>
      </c>
      <c r="E118" s="992"/>
      <c r="F118" s="693"/>
      <c r="G118" s="936"/>
      <c r="H118" s="936"/>
      <c r="I118" s="936"/>
      <c r="J118" s="936"/>
      <c r="K118" s="936"/>
      <c r="L118" s="296"/>
      <c r="M118" s="296"/>
      <c r="N118" s="296"/>
      <c r="O118" s="296"/>
      <c r="P118" s="296"/>
      <c r="Q118" s="296"/>
      <c r="R118" s="296" t="s">
        <v>319</v>
      </c>
      <c r="T118" s="185"/>
    </row>
    <row r="119" spans="1:20" s="507" customFormat="1" ht="39" x14ac:dyDescent="0.2">
      <c r="A119" s="823"/>
      <c r="B119" s="1548" t="s">
        <v>322</v>
      </c>
      <c r="C119" s="1103"/>
      <c r="D119" s="1104"/>
      <c r="E119" s="1105"/>
      <c r="F119" s="1106"/>
      <c r="G119" s="1107"/>
      <c r="H119" s="1107"/>
      <c r="I119" s="1107"/>
      <c r="J119" s="1107"/>
      <c r="K119" s="1107"/>
      <c r="L119" s="1108"/>
      <c r="M119" s="1108"/>
      <c r="N119" s="1108"/>
      <c r="O119" s="1108"/>
      <c r="P119" s="1108"/>
      <c r="Q119" s="1108"/>
      <c r="R119" s="680"/>
      <c r="T119" s="185"/>
    </row>
    <row r="120" spans="1:20" s="507" customFormat="1" ht="21" x14ac:dyDescent="0.2">
      <c r="A120" s="735"/>
      <c r="B120" s="195" t="s">
        <v>324</v>
      </c>
      <c r="C120" s="908" t="s">
        <v>318</v>
      </c>
      <c r="D120" s="1109">
        <f>SUM(D121:D128)</f>
        <v>87500</v>
      </c>
      <c r="E120" s="1110"/>
      <c r="F120" s="1111"/>
      <c r="G120" s="1023">
        <v>250</v>
      </c>
      <c r="H120" s="1023"/>
      <c r="I120" s="1023"/>
      <c r="J120" s="1023"/>
      <c r="K120" s="1023"/>
      <c r="L120" s="930"/>
      <c r="M120" s="930"/>
      <c r="N120" s="930"/>
      <c r="O120" s="930"/>
      <c r="P120" s="930"/>
      <c r="Q120" s="930"/>
      <c r="R120" s="587"/>
      <c r="T120" s="221" t="s">
        <v>316</v>
      </c>
    </row>
    <row r="121" spans="1:20" customFormat="1" ht="18.75" x14ac:dyDescent="0.25">
      <c r="A121" s="1568"/>
      <c r="B121" s="1059"/>
      <c r="C121" s="913">
        <v>30</v>
      </c>
      <c r="D121" s="1016">
        <v>10500</v>
      </c>
      <c r="E121" s="988" t="s">
        <v>150</v>
      </c>
      <c r="F121" s="912"/>
      <c r="G121" s="612">
        <v>30</v>
      </c>
      <c r="H121" s="913"/>
      <c r="I121" s="913"/>
      <c r="J121" s="913"/>
      <c r="K121" s="913"/>
      <c r="L121" s="258"/>
      <c r="M121" s="258"/>
      <c r="N121" s="258"/>
      <c r="O121" s="258"/>
      <c r="P121" s="258"/>
      <c r="Q121" s="258"/>
      <c r="R121" s="258" t="s">
        <v>482</v>
      </c>
    </row>
    <row r="122" spans="1:20" customFormat="1" ht="18.75" x14ac:dyDescent="0.25">
      <c r="A122" s="1588"/>
      <c r="B122" s="1336"/>
      <c r="C122" s="1184">
        <v>30</v>
      </c>
      <c r="D122" s="1351">
        <v>10500</v>
      </c>
      <c r="E122" s="1053" t="s">
        <v>269</v>
      </c>
      <c r="F122" s="1499"/>
      <c r="G122" s="1039">
        <v>30</v>
      </c>
      <c r="H122" s="1184"/>
      <c r="I122" s="1184"/>
      <c r="J122" s="1184"/>
      <c r="K122" s="1184"/>
      <c r="L122" s="486"/>
      <c r="M122" s="486"/>
      <c r="N122" s="486"/>
      <c r="O122" s="486"/>
      <c r="P122" s="486"/>
      <c r="Q122" s="486"/>
      <c r="R122" s="486" t="s">
        <v>482</v>
      </c>
    </row>
    <row r="123" spans="1:20" customFormat="1" ht="18.75" x14ac:dyDescent="0.25">
      <c r="A123" s="1598"/>
      <c r="B123" s="264"/>
      <c r="C123" s="278">
        <v>30</v>
      </c>
      <c r="D123" s="1704">
        <v>10500</v>
      </c>
      <c r="E123" s="1414" t="s">
        <v>487</v>
      </c>
      <c r="F123" s="1659"/>
      <c r="G123" s="632">
        <v>30</v>
      </c>
      <c r="H123" s="278"/>
      <c r="I123" s="278"/>
      <c r="J123" s="278"/>
      <c r="K123" s="278"/>
      <c r="L123" s="257"/>
      <c r="M123" s="257"/>
      <c r="N123" s="257"/>
      <c r="O123" s="257"/>
      <c r="P123" s="257"/>
      <c r="Q123" s="257"/>
      <c r="R123" s="257" t="s">
        <v>482</v>
      </c>
    </row>
    <row r="124" spans="1:20" customFormat="1" ht="18.75" x14ac:dyDescent="0.25">
      <c r="A124" s="1568"/>
      <c r="B124" s="1059"/>
      <c r="C124" s="913">
        <v>35</v>
      </c>
      <c r="D124" s="1016">
        <v>12250</v>
      </c>
      <c r="E124" s="988" t="s">
        <v>333</v>
      </c>
      <c r="F124" s="912"/>
      <c r="G124" s="612">
        <v>35</v>
      </c>
      <c r="H124" s="913"/>
      <c r="I124" s="913"/>
      <c r="J124" s="913"/>
      <c r="K124" s="913"/>
      <c r="L124" s="258"/>
      <c r="M124" s="258"/>
      <c r="N124" s="258"/>
      <c r="O124" s="258"/>
      <c r="P124" s="258"/>
      <c r="Q124" s="258"/>
      <c r="R124" s="258" t="s">
        <v>482</v>
      </c>
    </row>
    <row r="125" spans="1:20" customFormat="1" ht="18.75" x14ac:dyDescent="0.25">
      <c r="A125" s="1568"/>
      <c r="B125" s="1059"/>
      <c r="C125" s="913">
        <v>30</v>
      </c>
      <c r="D125" s="1016">
        <v>10500</v>
      </c>
      <c r="E125" s="988" t="s">
        <v>481</v>
      </c>
      <c r="F125" s="912"/>
      <c r="G125" s="612">
        <v>30</v>
      </c>
      <c r="H125" s="913"/>
      <c r="I125" s="913"/>
      <c r="J125" s="913"/>
      <c r="K125" s="913"/>
      <c r="L125" s="258"/>
      <c r="M125" s="258"/>
      <c r="N125" s="258"/>
      <c r="O125" s="258"/>
      <c r="P125" s="258"/>
      <c r="Q125" s="258"/>
      <c r="R125" s="258" t="s">
        <v>482</v>
      </c>
    </row>
    <row r="126" spans="1:20" customFormat="1" ht="18.75" x14ac:dyDescent="0.25">
      <c r="A126" s="1568"/>
      <c r="B126" s="1059"/>
      <c r="C126" s="913">
        <v>35</v>
      </c>
      <c r="D126" s="1016">
        <v>12250</v>
      </c>
      <c r="E126" s="988" t="s">
        <v>366</v>
      </c>
      <c r="F126" s="912"/>
      <c r="G126" s="612">
        <v>35</v>
      </c>
      <c r="H126" s="913"/>
      <c r="I126" s="913"/>
      <c r="J126" s="913"/>
      <c r="K126" s="913"/>
      <c r="L126" s="258"/>
      <c r="M126" s="258"/>
      <c r="N126" s="258"/>
      <c r="O126" s="258"/>
      <c r="P126" s="258"/>
      <c r="Q126" s="258"/>
      <c r="R126" s="258" t="s">
        <v>482</v>
      </c>
    </row>
    <row r="127" spans="1:20" customFormat="1" ht="18.75" x14ac:dyDescent="0.25">
      <c r="A127" s="1568"/>
      <c r="B127" s="1059"/>
      <c r="C127" s="913">
        <v>30</v>
      </c>
      <c r="D127" s="1016">
        <v>10500</v>
      </c>
      <c r="E127" s="446" t="s">
        <v>201</v>
      </c>
      <c r="F127" s="912"/>
      <c r="G127" s="612">
        <v>30</v>
      </c>
      <c r="H127" s="913"/>
      <c r="I127" s="913"/>
      <c r="J127" s="913"/>
      <c r="K127" s="913"/>
      <c r="L127" s="258"/>
      <c r="M127" s="258"/>
      <c r="N127" s="258"/>
      <c r="O127" s="258"/>
      <c r="P127" s="258"/>
      <c r="Q127" s="258"/>
      <c r="R127" s="258" t="s">
        <v>482</v>
      </c>
    </row>
    <row r="128" spans="1:20" ht="26.25" customHeight="1" x14ac:dyDescent="0.2">
      <c r="A128" s="735"/>
      <c r="B128" s="1059"/>
      <c r="C128" s="913">
        <v>30</v>
      </c>
      <c r="D128" s="1016">
        <v>10500</v>
      </c>
      <c r="E128" s="446" t="s">
        <v>276</v>
      </c>
      <c r="F128" s="912"/>
      <c r="G128" s="612">
        <v>30</v>
      </c>
      <c r="H128" s="913"/>
      <c r="I128" s="913"/>
      <c r="J128" s="913"/>
      <c r="K128" s="913"/>
      <c r="L128" s="258"/>
      <c r="M128" s="258"/>
      <c r="N128" s="258"/>
      <c r="O128" s="258"/>
      <c r="P128" s="258"/>
      <c r="Q128" s="258"/>
      <c r="R128" s="258" t="s">
        <v>482</v>
      </c>
    </row>
    <row r="129" spans="1:20" s="507" customFormat="1" ht="28.5" customHeight="1" x14ac:dyDescent="0.2">
      <c r="A129" s="735"/>
      <c r="B129" s="195" t="s">
        <v>325</v>
      </c>
      <c r="C129" s="201" t="s">
        <v>148</v>
      </c>
      <c r="D129" s="320">
        <v>10000</v>
      </c>
      <c r="E129" s="440" t="s">
        <v>201</v>
      </c>
      <c r="F129" s="627"/>
      <c r="G129" s="612"/>
      <c r="H129" s="612"/>
      <c r="I129" s="612">
        <v>1</v>
      </c>
      <c r="J129" s="612"/>
      <c r="K129" s="612"/>
      <c r="L129" s="587"/>
      <c r="M129" s="587"/>
      <c r="N129" s="587"/>
      <c r="O129" s="587"/>
      <c r="P129" s="587"/>
      <c r="Q129" s="587"/>
      <c r="R129" s="258" t="s">
        <v>482</v>
      </c>
      <c r="T129" s="185"/>
    </row>
    <row r="130" spans="1:20" s="507" customFormat="1" ht="63" x14ac:dyDescent="0.2">
      <c r="A130" s="735"/>
      <c r="B130" s="195" t="s">
        <v>326</v>
      </c>
      <c r="C130" s="201"/>
      <c r="D130" s="320"/>
      <c r="E130" s="986"/>
      <c r="F130" s="627"/>
      <c r="G130" s="612"/>
      <c r="H130" s="612"/>
      <c r="I130" s="612"/>
      <c r="J130" s="612"/>
      <c r="K130" s="612"/>
      <c r="L130" s="587"/>
      <c r="M130" s="587"/>
      <c r="N130" s="587"/>
      <c r="O130" s="587"/>
      <c r="P130" s="587"/>
      <c r="Q130" s="587"/>
      <c r="R130" s="587"/>
      <c r="T130" s="185"/>
    </row>
    <row r="131" spans="1:20" s="507" customFormat="1" ht="58.5" x14ac:dyDescent="0.2">
      <c r="A131" s="735"/>
      <c r="B131" s="1671" t="s">
        <v>327</v>
      </c>
      <c r="C131" s="201" t="s">
        <v>184</v>
      </c>
      <c r="D131" s="320">
        <v>5000</v>
      </c>
      <c r="E131" s="991" t="s">
        <v>76</v>
      </c>
      <c r="F131" s="627"/>
      <c r="G131" s="612"/>
      <c r="H131" s="612"/>
      <c r="I131" s="612"/>
      <c r="J131" s="612"/>
      <c r="K131" s="612">
        <v>1</v>
      </c>
      <c r="L131" s="587"/>
      <c r="M131" s="587"/>
      <c r="N131" s="587"/>
      <c r="O131" s="587"/>
      <c r="P131" s="587"/>
      <c r="Q131" s="587"/>
      <c r="R131" s="587" t="s">
        <v>319</v>
      </c>
      <c r="T131" s="185"/>
    </row>
    <row r="132" spans="1:20" s="507" customFormat="1" ht="21" x14ac:dyDescent="0.2">
      <c r="A132" s="735"/>
      <c r="B132" s="195" t="s">
        <v>328</v>
      </c>
      <c r="C132" s="201"/>
      <c r="D132" s="320"/>
      <c r="E132" s="986"/>
      <c r="F132" s="627"/>
      <c r="G132" s="612"/>
      <c r="H132" s="612"/>
      <c r="I132" s="612"/>
      <c r="J132" s="612"/>
      <c r="K132" s="612"/>
      <c r="L132" s="587"/>
      <c r="M132" s="587"/>
      <c r="N132" s="587"/>
      <c r="O132" s="587"/>
      <c r="P132" s="587"/>
      <c r="Q132" s="587"/>
      <c r="R132" s="587"/>
      <c r="T132" s="185"/>
    </row>
    <row r="133" spans="1:20" s="507" customFormat="1" ht="21" x14ac:dyDescent="0.2">
      <c r="A133" s="735"/>
      <c r="B133" s="195" t="s">
        <v>329</v>
      </c>
      <c r="C133" s="201" t="s">
        <v>184</v>
      </c>
      <c r="D133" s="320">
        <v>10400</v>
      </c>
      <c r="E133" s="991" t="s">
        <v>76</v>
      </c>
      <c r="F133" s="627"/>
      <c r="G133" s="612"/>
      <c r="H133" s="612"/>
      <c r="I133" s="612">
        <v>1</v>
      </c>
      <c r="J133" s="612"/>
      <c r="K133" s="612"/>
      <c r="L133" s="587"/>
      <c r="M133" s="587"/>
      <c r="N133" s="587"/>
      <c r="O133" s="587"/>
      <c r="P133" s="587"/>
      <c r="Q133" s="587"/>
      <c r="R133" s="587" t="s">
        <v>319</v>
      </c>
      <c r="T133" s="185"/>
    </row>
    <row r="134" spans="1:20" s="507" customFormat="1" ht="21" x14ac:dyDescent="0.2">
      <c r="A134" s="735"/>
      <c r="B134" s="1672" t="s">
        <v>330</v>
      </c>
      <c r="C134" s="908" t="s">
        <v>320</v>
      </c>
      <c r="D134" s="1109">
        <f>SUM(D135:D142)</f>
        <v>9600</v>
      </c>
      <c r="E134" s="1081" t="s">
        <v>76</v>
      </c>
      <c r="F134" s="1111"/>
      <c r="G134" s="1023"/>
      <c r="H134" s="1023">
        <v>8</v>
      </c>
      <c r="I134" s="1023"/>
      <c r="J134" s="1023"/>
      <c r="K134" s="1023"/>
      <c r="L134" s="930"/>
      <c r="M134" s="930"/>
      <c r="N134" s="930"/>
      <c r="O134" s="930"/>
      <c r="P134" s="930"/>
      <c r="Q134" s="930"/>
      <c r="R134" s="587"/>
      <c r="T134" s="185"/>
    </row>
    <row r="135" spans="1:20" customFormat="1" ht="21" x14ac:dyDescent="0.25">
      <c r="A135" s="1568"/>
      <c r="B135" s="1059"/>
      <c r="C135" s="201">
        <v>1</v>
      </c>
      <c r="D135" s="297">
        <v>1200</v>
      </c>
      <c r="E135" s="988" t="s">
        <v>150</v>
      </c>
      <c r="F135" s="912"/>
      <c r="G135" s="913"/>
      <c r="H135" s="913">
        <v>1</v>
      </c>
      <c r="I135" s="913"/>
      <c r="J135" s="913"/>
      <c r="K135" s="913"/>
      <c r="L135" s="258"/>
      <c r="M135" s="258"/>
      <c r="N135" s="258"/>
      <c r="O135" s="258"/>
      <c r="P135" s="258"/>
      <c r="Q135" s="258"/>
      <c r="R135" s="258" t="s">
        <v>482</v>
      </c>
    </row>
    <row r="136" spans="1:20" customFormat="1" ht="21" x14ac:dyDescent="0.25">
      <c r="A136" s="1568"/>
      <c r="B136" s="1059"/>
      <c r="C136" s="201">
        <v>1</v>
      </c>
      <c r="D136" s="297">
        <v>1200</v>
      </c>
      <c r="E136" s="988" t="s">
        <v>269</v>
      </c>
      <c r="F136" s="912"/>
      <c r="G136" s="913"/>
      <c r="H136" s="913">
        <v>1</v>
      </c>
      <c r="I136" s="913"/>
      <c r="J136" s="913"/>
      <c r="K136" s="913"/>
      <c r="L136" s="258"/>
      <c r="M136" s="258"/>
      <c r="N136" s="258"/>
      <c r="O136" s="258"/>
      <c r="P136" s="258"/>
      <c r="Q136" s="258"/>
      <c r="R136" s="258" t="s">
        <v>482</v>
      </c>
    </row>
    <row r="137" spans="1:20" customFormat="1" ht="21" x14ac:dyDescent="0.25">
      <c r="A137" s="1588"/>
      <c r="B137" s="1336"/>
      <c r="C137" s="470">
        <v>1</v>
      </c>
      <c r="D137" s="471">
        <v>1200</v>
      </c>
      <c r="E137" s="1053" t="s">
        <v>487</v>
      </c>
      <c r="F137" s="1499"/>
      <c r="G137" s="1184"/>
      <c r="H137" s="1184">
        <v>1</v>
      </c>
      <c r="I137" s="1184"/>
      <c r="J137" s="1184"/>
      <c r="K137" s="1184"/>
      <c r="L137" s="486"/>
      <c r="M137" s="486"/>
      <c r="N137" s="486"/>
      <c r="O137" s="486"/>
      <c r="P137" s="486"/>
      <c r="Q137" s="486"/>
      <c r="R137" s="486" t="s">
        <v>482</v>
      </c>
    </row>
    <row r="138" spans="1:20" customFormat="1" ht="21" x14ac:dyDescent="0.25">
      <c r="A138" s="1598"/>
      <c r="B138" s="264"/>
      <c r="C138" s="270">
        <v>1</v>
      </c>
      <c r="D138" s="473">
        <v>1200</v>
      </c>
      <c r="E138" s="1414" t="s">
        <v>333</v>
      </c>
      <c r="F138" s="1659"/>
      <c r="G138" s="278"/>
      <c r="H138" s="278">
        <v>1</v>
      </c>
      <c r="I138" s="278"/>
      <c r="J138" s="278"/>
      <c r="K138" s="278"/>
      <c r="L138" s="257"/>
      <c r="M138" s="257"/>
      <c r="N138" s="257"/>
      <c r="O138" s="257"/>
      <c r="P138" s="257"/>
      <c r="Q138" s="257"/>
      <c r="R138" s="257" t="s">
        <v>482</v>
      </c>
    </row>
    <row r="139" spans="1:20" customFormat="1" ht="21" x14ac:dyDescent="0.25">
      <c r="A139" s="1568"/>
      <c r="B139" s="1059"/>
      <c r="C139" s="201">
        <v>1</v>
      </c>
      <c r="D139" s="297">
        <v>1200</v>
      </c>
      <c r="E139" s="988" t="s">
        <v>481</v>
      </c>
      <c r="F139" s="912"/>
      <c r="G139" s="913"/>
      <c r="H139" s="913">
        <v>1</v>
      </c>
      <c r="I139" s="913"/>
      <c r="J139" s="913"/>
      <c r="K139" s="913"/>
      <c r="L139" s="258"/>
      <c r="M139" s="258"/>
      <c r="N139" s="258"/>
      <c r="O139" s="258"/>
      <c r="P139" s="258"/>
      <c r="Q139" s="258"/>
      <c r="R139" s="258" t="s">
        <v>482</v>
      </c>
    </row>
    <row r="140" spans="1:20" customFormat="1" ht="21" x14ac:dyDescent="0.25">
      <c r="A140" s="1568"/>
      <c r="B140" s="1059"/>
      <c r="C140" s="201">
        <v>1</v>
      </c>
      <c r="D140" s="297">
        <v>1200</v>
      </c>
      <c r="E140" s="988" t="s">
        <v>366</v>
      </c>
      <c r="F140" s="912"/>
      <c r="G140" s="913"/>
      <c r="H140" s="913">
        <v>1</v>
      </c>
      <c r="I140" s="913"/>
      <c r="J140" s="913"/>
      <c r="K140" s="913"/>
      <c r="L140" s="258"/>
      <c r="M140" s="258"/>
      <c r="N140" s="258"/>
      <c r="O140" s="258"/>
      <c r="P140" s="258"/>
      <c r="Q140" s="258"/>
      <c r="R140" s="258" t="s">
        <v>482</v>
      </c>
    </row>
    <row r="141" spans="1:20" customFormat="1" ht="21" x14ac:dyDescent="0.25">
      <c r="A141" s="1568"/>
      <c r="B141" s="1059"/>
      <c r="C141" s="201">
        <v>1</v>
      </c>
      <c r="D141" s="297">
        <v>1200</v>
      </c>
      <c r="E141" s="446" t="s">
        <v>201</v>
      </c>
      <c r="F141" s="912"/>
      <c r="G141" s="913"/>
      <c r="H141" s="913">
        <v>1</v>
      </c>
      <c r="I141" s="913"/>
      <c r="J141" s="913"/>
      <c r="K141" s="913"/>
      <c r="L141" s="258"/>
      <c r="M141" s="258"/>
      <c r="N141" s="258"/>
      <c r="O141" s="258"/>
      <c r="P141" s="258"/>
      <c r="Q141" s="258"/>
      <c r="R141" s="258" t="s">
        <v>482</v>
      </c>
    </row>
    <row r="142" spans="1:20" ht="30.75" customHeight="1" x14ac:dyDescent="0.2">
      <c r="A142" s="1569"/>
      <c r="B142" s="1336"/>
      <c r="C142" s="470">
        <v>1</v>
      </c>
      <c r="D142" s="471">
        <v>1200</v>
      </c>
      <c r="E142" s="1094" t="s">
        <v>276</v>
      </c>
      <c r="F142" s="1499"/>
      <c r="G142" s="1184"/>
      <c r="H142" s="1184">
        <v>1</v>
      </c>
      <c r="I142" s="1184"/>
      <c r="J142" s="1184"/>
      <c r="K142" s="1184"/>
      <c r="L142" s="486"/>
      <c r="M142" s="486"/>
      <c r="N142" s="486"/>
      <c r="O142" s="486"/>
      <c r="P142" s="486"/>
      <c r="Q142" s="486"/>
      <c r="R142" s="486" t="s">
        <v>482</v>
      </c>
    </row>
    <row r="143" spans="1:20" s="512" customFormat="1" ht="42" x14ac:dyDescent="0.2">
      <c r="A143" s="1555">
        <v>9</v>
      </c>
      <c r="B143" s="984" t="s">
        <v>632</v>
      </c>
      <c r="C143" s="323" t="s">
        <v>332</v>
      </c>
      <c r="D143" s="324">
        <f>SUM(D144:D148)</f>
        <v>72000</v>
      </c>
      <c r="E143" s="325"/>
      <c r="F143" s="927"/>
      <c r="G143" s="927"/>
      <c r="H143" s="767"/>
      <c r="I143" s="927"/>
      <c r="J143" s="767"/>
      <c r="K143" s="927"/>
      <c r="L143" s="927"/>
      <c r="M143" s="767"/>
      <c r="N143" s="927"/>
      <c r="O143" s="927"/>
      <c r="P143" s="927"/>
      <c r="Q143" s="927"/>
      <c r="R143" s="694" t="s">
        <v>331</v>
      </c>
      <c r="T143" s="185"/>
    </row>
    <row r="144" spans="1:20" s="185" customFormat="1" x14ac:dyDescent="0.2">
      <c r="A144" s="1570"/>
      <c r="B144" s="1525" t="s">
        <v>335</v>
      </c>
      <c r="C144" s="331"/>
      <c r="D144" s="332"/>
      <c r="E144" s="993"/>
      <c r="F144" s="937"/>
      <c r="G144" s="937"/>
      <c r="H144" s="1026"/>
      <c r="I144" s="937"/>
      <c r="J144" s="1026"/>
      <c r="K144" s="937"/>
      <c r="L144" s="937"/>
      <c r="M144" s="937"/>
      <c r="N144" s="937"/>
      <c r="O144" s="937"/>
      <c r="P144" s="937"/>
      <c r="Q144" s="937"/>
      <c r="R144" s="1015"/>
    </row>
    <row r="145" spans="1:20" s="185" customFormat="1" ht="42" x14ac:dyDescent="0.2">
      <c r="A145" s="735"/>
      <c r="B145" s="195" t="s">
        <v>462</v>
      </c>
      <c r="C145" s="210" t="s">
        <v>332</v>
      </c>
      <c r="D145" s="315">
        <v>24000</v>
      </c>
      <c r="E145" s="300" t="s">
        <v>333</v>
      </c>
      <c r="F145" s="629"/>
      <c r="G145" s="629">
        <v>60</v>
      </c>
      <c r="H145" s="627"/>
      <c r="I145" s="629"/>
      <c r="J145" s="627"/>
      <c r="K145" s="629"/>
      <c r="L145" s="629"/>
      <c r="M145" s="629"/>
      <c r="N145" s="629"/>
      <c r="O145" s="629"/>
      <c r="P145" s="629"/>
      <c r="Q145" s="629"/>
      <c r="R145" s="258" t="s">
        <v>482</v>
      </c>
      <c r="T145" s="221" t="s">
        <v>316</v>
      </c>
    </row>
    <row r="146" spans="1:20" s="185" customFormat="1" ht="42" x14ac:dyDescent="0.2">
      <c r="A146" s="735"/>
      <c r="B146" s="195" t="s">
        <v>336</v>
      </c>
      <c r="C146" s="210"/>
      <c r="D146" s="315"/>
      <c r="E146" s="300"/>
      <c r="F146" s="629"/>
      <c r="G146" s="629"/>
      <c r="H146" s="627"/>
      <c r="I146" s="629"/>
      <c r="J146" s="627"/>
      <c r="K146" s="629"/>
      <c r="L146" s="629"/>
      <c r="M146" s="629"/>
      <c r="N146" s="629"/>
      <c r="O146" s="629"/>
      <c r="P146" s="629"/>
      <c r="Q146" s="629"/>
      <c r="R146" s="585"/>
    </row>
    <row r="147" spans="1:20" s="185" customFormat="1" ht="39" x14ac:dyDescent="0.2">
      <c r="A147" s="737"/>
      <c r="B147" s="1549" t="s">
        <v>461</v>
      </c>
      <c r="C147" s="307" t="s">
        <v>332</v>
      </c>
      <c r="D147" s="318">
        <v>45600</v>
      </c>
      <c r="E147" s="301" t="s">
        <v>333</v>
      </c>
      <c r="F147" s="592"/>
      <c r="G147" s="938">
        <v>60</v>
      </c>
      <c r="H147" s="630"/>
      <c r="I147" s="592"/>
      <c r="J147" s="630"/>
      <c r="K147" s="592"/>
      <c r="L147" s="592"/>
      <c r="M147" s="592"/>
      <c r="N147" s="592"/>
      <c r="O147" s="592"/>
      <c r="P147" s="592"/>
      <c r="Q147" s="592"/>
      <c r="R147" s="258" t="s">
        <v>482</v>
      </c>
      <c r="T147" s="221" t="s">
        <v>316</v>
      </c>
    </row>
    <row r="148" spans="1:20" s="185" customFormat="1" ht="30" customHeight="1" x14ac:dyDescent="0.2">
      <c r="A148" s="1569"/>
      <c r="B148" s="1112" t="s">
        <v>499</v>
      </c>
      <c r="C148" s="907"/>
      <c r="D148" s="1113">
        <v>2400</v>
      </c>
      <c r="E148" s="1114"/>
      <c r="F148" s="1115"/>
      <c r="G148" s="972">
        <v>60</v>
      </c>
      <c r="H148" s="1102"/>
      <c r="I148" s="1115"/>
      <c r="J148" s="1102"/>
      <c r="K148" s="1115"/>
      <c r="L148" s="1115"/>
      <c r="M148" s="1115"/>
      <c r="N148" s="1115"/>
      <c r="O148" s="1115"/>
      <c r="P148" s="1115"/>
      <c r="Q148" s="1115"/>
      <c r="R148" s="1116" t="s">
        <v>331</v>
      </c>
      <c r="T148" s="221" t="s">
        <v>316</v>
      </c>
    </row>
    <row r="149" spans="1:20" s="185" customFormat="1" ht="42" x14ac:dyDescent="0.2">
      <c r="A149" s="1571">
        <v>10</v>
      </c>
      <c r="B149" s="1394" t="s">
        <v>633</v>
      </c>
      <c r="C149" s="1395" t="s">
        <v>305</v>
      </c>
      <c r="D149" s="1396">
        <f>D150</f>
        <v>40500</v>
      </c>
      <c r="E149" s="1397"/>
      <c r="F149" s="1398"/>
      <c r="G149" s="1399"/>
      <c r="H149" s="1399">
        <v>30</v>
      </c>
      <c r="I149" s="1399"/>
      <c r="J149" s="1399"/>
      <c r="K149" s="1399"/>
      <c r="L149" s="1400"/>
      <c r="M149" s="1400"/>
      <c r="N149" s="1400"/>
      <c r="O149" s="1400"/>
      <c r="P149" s="1400"/>
      <c r="Q149" s="1400"/>
      <c r="R149" s="1401" t="s">
        <v>319</v>
      </c>
    </row>
    <row r="150" spans="1:20" s="185" customFormat="1" ht="21" x14ac:dyDescent="0.2">
      <c r="A150" s="1571"/>
      <c r="B150" s="1422" t="s">
        <v>338</v>
      </c>
      <c r="C150" s="1423" t="s">
        <v>305</v>
      </c>
      <c r="D150" s="1424">
        <v>40500</v>
      </c>
      <c r="E150" s="1425" t="s">
        <v>276</v>
      </c>
      <c r="F150" s="1426"/>
      <c r="G150" s="1427"/>
      <c r="H150" s="1427">
        <v>30</v>
      </c>
      <c r="I150" s="1427"/>
      <c r="J150" s="1427"/>
      <c r="K150" s="1427"/>
      <c r="L150" s="1401"/>
      <c r="M150" s="1401"/>
      <c r="N150" s="1401"/>
      <c r="O150" s="1401"/>
      <c r="P150" s="1401"/>
      <c r="Q150" s="1401"/>
      <c r="R150" s="1401" t="s">
        <v>319</v>
      </c>
      <c r="T150" s="1288" t="s">
        <v>316</v>
      </c>
    </row>
    <row r="151" spans="1:20" s="311" customFormat="1" ht="46.5" customHeight="1" thickBot="1" x14ac:dyDescent="0.25">
      <c r="A151" s="1810" t="s">
        <v>87</v>
      </c>
      <c r="B151" s="1811"/>
      <c r="C151" s="1418" t="s">
        <v>270</v>
      </c>
      <c r="D151" s="1419">
        <f>D152</f>
        <v>145000</v>
      </c>
      <c r="E151" s="1417"/>
      <c r="F151" s="1420"/>
      <c r="G151" s="1421"/>
      <c r="H151" s="1418"/>
      <c r="I151" s="1421"/>
      <c r="J151" s="1418"/>
      <c r="K151" s="1421"/>
      <c r="L151" s="1421"/>
      <c r="M151" s="1421"/>
      <c r="N151" s="1421"/>
      <c r="O151" s="1421"/>
      <c r="P151" s="1421"/>
      <c r="Q151" s="1421"/>
      <c r="R151" s="1421"/>
      <c r="S151" s="978"/>
      <c r="T151" s="1125"/>
    </row>
    <row r="152" spans="1:20" ht="42.75" thickBot="1" x14ac:dyDescent="0.25">
      <c r="A152" s="1572"/>
      <c r="B152" s="109" t="s">
        <v>634</v>
      </c>
      <c r="C152" s="273" t="s">
        <v>270</v>
      </c>
      <c r="D152" s="128">
        <f>D153</f>
        <v>145000</v>
      </c>
      <c r="E152" s="980"/>
      <c r="F152" s="923"/>
      <c r="G152" s="924"/>
      <c r="H152" s="285"/>
      <c r="I152" s="924"/>
      <c r="J152" s="285"/>
      <c r="K152" s="924"/>
      <c r="L152" s="924"/>
      <c r="M152" s="924"/>
      <c r="N152" s="924"/>
      <c r="O152" s="924"/>
      <c r="P152" s="924"/>
      <c r="Q152" s="924"/>
      <c r="R152" s="273" t="s">
        <v>501</v>
      </c>
      <c r="S152" s="494"/>
      <c r="T152" s="494"/>
    </row>
    <row r="153" spans="1:20" ht="42" x14ac:dyDescent="0.2">
      <c r="A153" s="776"/>
      <c r="B153" s="239" t="s">
        <v>593</v>
      </c>
      <c r="C153" s="274" t="s">
        <v>270</v>
      </c>
      <c r="D153" s="254">
        <f>D154+D157+D162</f>
        <v>145000</v>
      </c>
      <c r="E153" s="994"/>
      <c r="F153" s="939"/>
      <c r="G153" s="656"/>
      <c r="H153" s="656"/>
      <c r="I153" s="656"/>
      <c r="J153" s="656"/>
      <c r="K153" s="656"/>
      <c r="L153" s="659"/>
      <c r="M153" s="659"/>
      <c r="N153" s="659"/>
      <c r="O153" s="659"/>
      <c r="P153" s="659"/>
      <c r="Q153" s="659"/>
      <c r="R153" s="659"/>
      <c r="S153" s="231"/>
      <c r="T153" s="231"/>
    </row>
    <row r="154" spans="1:20" ht="21" x14ac:dyDescent="0.2">
      <c r="A154" s="738">
        <v>11</v>
      </c>
      <c r="B154" s="111" t="s">
        <v>265</v>
      </c>
      <c r="C154" s="182"/>
      <c r="D154" s="123">
        <f>D156</f>
        <v>15000</v>
      </c>
      <c r="E154" s="989"/>
      <c r="F154" s="935"/>
      <c r="G154" s="752"/>
      <c r="H154" s="752"/>
      <c r="I154" s="752"/>
      <c r="J154" s="752"/>
      <c r="K154" s="752"/>
      <c r="L154" s="171"/>
      <c r="M154" s="171"/>
      <c r="N154" s="171"/>
      <c r="O154" s="171"/>
      <c r="P154" s="171"/>
      <c r="Q154" s="171"/>
      <c r="R154" s="171" t="s">
        <v>500</v>
      </c>
      <c r="S154" s="494"/>
      <c r="T154" s="494"/>
    </row>
    <row r="155" spans="1:20" ht="21" x14ac:dyDescent="0.2">
      <c r="A155" s="1573"/>
      <c r="B155" s="1126" t="s">
        <v>266</v>
      </c>
      <c r="C155" s="267"/>
      <c r="D155" s="119"/>
      <c r="E155" s="982"/>
      <c r="F155" s="940"/>
      <c r="G155" s="284"/>
      <c r="H155" s="284"/>
      <c r="I155" s="284"/>
      <c r="J155" s="284"/>
      <c r="K155" s="284"/>
      <c r="L155" s="517"/>
      <c r="M155" s="517"/>
      <c r="N155" s="517"/>
      <c r="O155" s="517"/>
      <c r="P155" s="517"/>
      <c r="Q155" s="517"/>
      <c r="R155" s="517"/>
      <c r="S155" s="494"/>
      <c r="T155" s="494"/>
    </row>
    <row r="156" spans="1:20" ht="31.5" customHeight="1" x14ac:dyDescent="0.2">
      <c r="A156" s="1574"/>
      <c r="B156" s="83" t="s">
        <v>282</v>
      </c>
      <c r="C156" s="268" t="s">
        <v>268</v>
      </c>
      <c r="D156" s="118">
        <v>15000</v>
      </c>
      <c r="E156" s="995" t="s">
        <v>269</v>
      </c>
      <c r="F156" s="941"/>
      <c r="G156" s="621"/>
      <c r="H156" s="621"/>
      <c r="I156" s="621">
        <v>15</v>
      </c>
      <c r="J156" s="621"/>
      <c r="K156" s="621"/>
      <c r="L156" s="121"/>
      <c r="M156" s="121"/>
      <c r="N156" s="121"/>
      <c r="O156" s="121"/>
      <c r="P156" s="121"/>
      <c r="Q156" s="121"/>
      <c r="R156" s="121"/>
      <c r="S156" s="494"/>
      <c r="T156" s="494"/>
    </row>
    <row r="157" spans="1:20" ht="21" x14ac:dyDescent="0.2">
      <c r="A157" s="738">
        <v>12</v>
      </c>
      <c r="B157" s="111" t="s">
        <v>271</v>
      </c>
      <c r="C157" s="182"/>
      <c r="D157" s="123">
        <f>D158</f>
        <v>60000</v>
      </c>
      <c r="E157" s="989"/>
      <c r="F157" s="933"/>
      <c r="G157" s="171"/>
      <c r="H157" s="752"/>
      <c r="I157" s="171"/>
      <c r="J157" s="752"/>
      <c r="K157" s="171"/>
      <c r="L157" s="171"/>
      <c r="M157" s="171"/>
      <c r="N157" s="171"/>
      <c r="O157" s="171"/>
      <c r="P157" s="171"/>
      <c r="Q157" s="171"/>
      <c r="R157" s="171" t="s">
        <v>500</v>
      </c>
      <c r="S157" s="494"/>
      <c r="T157" s="494"/>
    </row>
    <row r="158" spans="1:20" ht="21" x14ac:dyDescent="0.2">
      <c r="A158" s="1573"/>
      <c r="B158" s="32" t="s">
        <v>272</v>
      </c>
      <c r="C158" s="267"/>
      <c r="D158" s="119">
        <f>SUM(D160:D161)</f>
        <v>60000</v>
      </c>
      <c r="E158" s="982"/>
      <c r="F158" s="662"/>
      <c r="G158" s="517"/>
      <c r="H158" s="284"/>
      <c r="I158" s="517"/>
      <c r="J158" s="284"/>
      <c r="K158" s="517"/>
      <c r="L158" s="517"/>
      <c r="M158" s="517"/>
      <c r="N158" s="517"/>
      <c r="O158" s="517"/>
      <c r="P158" s="517"/>
      <c r="Q158" s="517"/>
      <c r="R158" s="517"/>
      <c r="S158" s="494"/>
      <c r="T158" s="494"/>
    </row>
    <row r="159" spans="1:20" ht="21" x14ac:dyDescent="0.2">
      <c r="A159" s="1575"/>
      <c r="B159" s="12" t="s">
        <v>279</v>
      </c>
      <c r="C159" s="26"/>
      <c r="D159" s="29"/>
      <c r="E159" s="36"/>
      <c r="F159" s="934"/>
      <c r="G159" s="113"/>
      <c r="H159" s="283"/>
      <c r="I159" s="113"/>
      <c r="J159" s="283"/>
      <c r="K159" s="113"/>
      <c r="L159" s="113"/>
      <c r="M159" s="113"/>
      <c r="N159" s="113"/>
      <c r="O159" s="113"/>
      <c r="P159" s="113"/>
      <c r="Q159" s="113"/>
      <c r="R159" s="113"/>
      <c r="S159" s="494"/>
      <c r="T159" s="494"/>
    </row>
    <row r="160" spans="1:20" ht="21" x14ac:dyDescent="0.2">
      <c r="A160" s="1574"/>
      <c r="B160" s="83" t="s">
        <v>280</v>
      </c>
      <c r="C160" s="268" t="s">
        <v>275</v>
      </c>
      <c r="D160" s="118">
        <v>30000</v>
      </c>
      <c r="E160" s="995" t="s">
        <v>276</v>
      </c>
      <c r="F160" s="667"/>
      <c r="G160" s="121"/>
      <c r="H160" s="621">
        <v>150</v>
      </c>
      <c r="I160" s="121"/>
      <c r="J160" s="621"/>
      <c r="K160" s="121"/>
      <c r="L160" s="121"/>
      <c r="M160" s="121"/>
      <c r="N160" s="121"/>
      <c r="O160" s="121"/>
      <c r="P160" s="121"/>
      <c r="Q160" s="121"/>
      <c r="R160" s="121" t="s">
        <v>500</v>
      </c>
      <c r="S160" s="494"/>
      <c r="T160" s="494"/>
    </row>
    <row r="161" spans="1:20" ht="21" x14ac:dyDescent="0.2">
      <c r="A161" s="1576"/>
      <c r="B161" s="1526" t="s">
        <v>281</v>
      </c>
      <c r="C161" s="1527" t="s">
        <v>275</v>
      </c>
      <c r="D161" s="1528">
        <v>30000</v>
      </c>
      <c r="E161" s="1506" t="s">
        <v>150</v>
      </c>
      <c r="F161" s="1529"/>
      <c r="G161" s="1530"/>
      <c r="H161" s="1531"/>
      <c r="I161" s="1530"/>
      <c r="J161" s="1531"/>
      <c r="K161" s="1530">
        <v>150</v>
      </c>
      <c r="L161" s="1530"/>
      <c r="M161" s="1530"/>
      <c r="N161" s="1530"/>
      <c r="O161" s="1530"/>
      <c r="P161" s="1530"/>
      <c r="Q161" s="1530"/>
      <c r="R161" s="1530" t="s">
        <v>500</v>
      </c>
      <c r="S161" s="494"/>
      <c r="T161" s="494"/>
    </row>
    <row r="162" spans="1:20" ht="21" x14ac:dyDescent="0.2">
      <c r="A162" s="738">
        <v>13</v>
      </c>
      <c r="B162" s="111" t="s">
        <v>90</v>
      </c>
      <c r="C162" s="182"/>
      <c r="D162" s="123">
        <f>D163</f>
        <v>70000</v>
      </c>
      <c r="E162" s="989"/>
      <c r="F162" s="933"/>
      <c r="G162" s="171"/>
      <c r="H162" s="752"/>
      <c r="I162" s="171"/>
      <c r="J162" s="752"/>
      <c r="K162" s="171"/>
      <c r="L162" s="171"/>
      <c r="M162" s="171"/>
      <c r="N162" s="171"/>
      <c r="O162" s="171"/>
      <c r="P162" s="171"/>
      <c r="Q162" s="171"/>
      <c r="R162" s="171" t="s">
        <v>80</v>
      </c>
      <c r="S162" s="494"/>
      <c r="T162" s="494"/>
    </row>
    <row r="163" spans="1:20" ht="21" x14ac:dyDescent="0.2">
      <c r="A163" s="1573"/>
      <c r="B163" s="32" t="s">
        <v>91</v>
      </c>
      <c r="C163" s="267"/>
      <c r="D163" s="119">
        <f>D165</f>
        <v>70000</v>
      </c>
      <c r="E163" s="982"/>
      <c r="F163" s="940"/>
      <c r="G163" s="284"/>
      <c r="H163" s="284"/>
      <c r="I163" s="284"/>
      <c r="J163" s="284"/>
      <c r="K163" s="284"/>
      <c r="L163" s="517"/>
      <c r="M163" s="517"/>
      <c r="N163" s="517"/>
      <c r="O163" s="517"/>
      <c r="P163" s="517"/>
      <c r="Q163" s="517"/>
      <c r="R163" s="517"/>
      <c r="S163" s="494"/>
      <c r="T163" s="494"/>
    </row>
    <row r="164" spans="1:20" ht="21" x14ac:dyDescent="0.2">
      <c r="A164" s="1575"/>
      <c r="B164" s="12" t="s">
        <v>291</v>
      </c>
      <c r="C164" s="26"/>
      <c r="D164" s="29"/>
      <c r="E164" s="36"/>
      <c r="F164" s="942"/>
      <c r="G164" s="283"/>
      <c r="H164" s="283"/>
      <c r="I164" s="283"/>
      <c r="J164" s="283"/>
      <c r="K164" s="283"/>
      <c r="L164" s="113"/>
      <c r="M164" s="113"/>
      <c r="N164" s="113"/>
      <c r="O164" s="113"/>
      <c r="P164" s="113"/>
      <c r="Q164" s="113"/>
      <c r="R164" s="113"/>
      <c r="S164" s="494"/>
      <c r="T164" s="494"/>
    </row>
    <row r="165" spans="1:20" ht="21" x14ac:dyDescent="0.2">
      <c r="A165" s="1576"/>
      <c r="B165" s="15" t="s">
        <v>93</v>
      </c>
      <c r="C165" s="1390" t="s">
        <v>94</v>
      </c>
      <c r="D165" s="1391">
        <v>70000</v>
      </c>
      <c r="E165" s="1428"/>
      <c r="F165" s="1429"/>
      <c r="G165" s="1393"/>
      <c r="H165" s="1393"/>
      <c r="I165" s="1393"/>
      <c r="J165" s="1393">
        <v>7</v>
      </c>
      <c r="K165" s="1393"/>
      <c r="L165" s="836"/>
      <c r="M165" s="836"/>
      <c r="N165" s="836"/>
      <c r="O165" s="836"/>
      <c r="P165" s="836"/>
      <c r="Q165" s="836"/>
      <c r="R165" s="836" t="s">
        <v>80</v>
      </c>
      <c r="S165" s="494"/>
      <c r="T165" s="494"/>
    </row>
    <row r="166" spans="1:20" s="311" customFormat="1" ht="45.75" customHeight="1" thickBot="1" x14ac:dyDescent="0.25">
      <c r="A166" s="1810" t="s">
        <v>207</v>
      </c>
      <c r="B166" s="1811"/>
      <c r="C166" s="1418" t="s">
        <v>186</v>
      </c>
      <c r="D166" s="1419">
        <f>D167</f>
        <v>8000</v>
      </c>
      <c r="E166" s="1417"/>
      <c r="F166" s="1420"/>
      <c r="G166" s="1421"/>
      <c r="H166" s="1418"/>
      <c r="I166" s="1421"/>
      <c r="J166" s="1418"/>
      <c r="K166" s="1421"/>
      <c r="L166" s="1421"/>
      <c r="M166" s="1421"/>
      <c r="N166" s="1421"/>
      <c r="O166" s="1421"/>
      <c r="P166" s="1421"/>
      <c r="Q166" s="1421"/>
      <c r="R166" s="1421"/>
      <c r="S166" s="978"/>
      <c r="T166" s="1125"/>
    </row>
    <row r="167" spans="1:20" ht="42.75" thickBot="1" x14ac:dyDescent="0.25">
      <c r="A167" s="1572">
        <v>14</v>
      </c>
      <c r="B167" s="109" t="s">
        <v>635</v>
      </c>
      <c r="C167" s="273" t="s">
        <v>186</v>
      </c>
      <c r="D167" s="128">
        <f>D168</f>
        <v>8000</v>
      </c>
      <c r="E167" s="980"/>
      <c r="F167" s="923"/>
      <c r="G167" s="924"/>
      <c r="H167" s="285"/>
      <c r="I167" s="924"/>
      <c r="J167" s="285"/>
      <c r="K167" s="924"/>
      <c r="L167" s="924"/>
      <c r="M167" s="924"/>
      <c r="N167" s="924"/>
      <c r="O167" s="924"/>
      <c r="P167" s="924"/>
      <c r="Q167" s="924"/>
      <c r="R167" s="273" t="s">
        <v>501</v>
      </c>
      <c r="S167" s="494"/>
      <c r="T167" s="494"/>
    </row>
    <row r="168" spans="1:20" ht="42" x14ac:dyDescent="0.2">
      <c r="A168" s="1577"/>
      <c r="B168" s="1550" t="s">
        <v>636</v>
      </c>
      <c r="C168" s="488" t="s">
        <v>186</v>
      </c>
      <c r="D168" s="489">
        <f>D169</f>
        <v>8000</v>
      </c>
      <c r="E168" s="996"/>
      <c r="F168" s="943"/>
      <c r="G168" s="490"/>
      <c r="H168" s="1027"/>
      <c r="I168" s="490"/>
      <c r="J168" s="1027"/>
      <c r="K168" s="490"/>
      <c r="L168" s="490"/>
      <c r="M168" s="490"/>
      <c r="N168" s="490"/>
      <c r="O168" s="490"/>
      <c r="P168" s="490"/>
      <c r="Q168" s="490"/>
      <c r="R168" s="1130" t="s">
        <v>489</v>
      </c>
      <c r="S168" s="231"/>
      <c r="T168" s="231"/>
    </row>
    <row r="169" spans="1:20" ht="21" x14ac:dyDescent="0.2">
      <c r="A169" s="1558"/>
      <c r="B169" s="1339" t="s">
        <v>210</v>
      </c>
      <c r="C169" s="1234" t="s">
        <v>186</v>
      </c>
      <c r="D169" s="1235">
        <f>SUM(D170:D171)</f>
        <v>8000</v>
      </c>
      <c r="E169" s="1236"/>
      <c r="F169" s="1237"/>
      <c r="G169" s="1238"/>
      <c r="H169" s="1239"/>
      <c r="I169" s="1239">
        <v>20</v>
      </c>
      <c r="J169" s="1239"/>
      <c r="K169" s="1238"/>
      <c r="L169" s="1238"/>
      <c r="M169" s="1238"/>
      <c r="N169" s="1238"/>
      <c r="O169" s="1238"/>
      <c r="P169" s="1238"/>
      <c r="Q169" s="1238"/>
      <c r="R169" s="1240"/>
      <c r="S169" s="494"/>
      <c r="T169" s="221" t="s">
        <v>316</v>
      </c>
    </row>
    <row r="170" spans="1:20" s="1075" customFormat="1" ht="18.75" x14ac:dyDescent="0.2">
      <c r="A170" s="1565"/>
      <c r="B170" s="1040"/>
      <c r="C170" s="1085">
        <v>10</v>
      </c>
      <c r="D170" s="1091">
        <v>4000</v>
      </c>
      <c r="E170" s="916" t="s">
        <v>333</v>
      </c>
      <c r="F170" s="266"/>
      <c r="G170" s="1129"/>
      <c r="H170" s="266"/>
      <c r="I170" s="616">
        <v>10</v>
      </c>
      <c r="J170" s="616"/>
      <c r="K170" s="266"/>
      <c r="L170" s="266"/>
      <c r="M170" s="266"/>
      <c r="N170" s="266"/>
      <c r="O170" s="266"/>
      <c r="P170" s="266"/>
      <c r="Q170" s="266"/>
      <c r="R170" s="258" t="s">
        <v>482</v>
      </c>
    </row>
    <row r="171" spans="1:20" s="1075" customFormat="1" ht="24" customHeight="1" x14ac:dyDescent="0.2">
      <c r="A171" s="1567"/>
      <c r="B171" s="1131"/>
      <c r="C171" s="1086">
        <v>10</v>
      </c>
      <c r="D171" s="1092">
        <v>4000</v>
      </c>
      <c r="E171" s="1132" t="s">
        <v>276</v>
      </c>
      <c r="F171" s="1133"/>
      <c r="G171" s="1134"/>
      <c r="H171" s="1133"/>
      <c r="I171" s="1057">
        <v>10</v>
      </c>
      <c r="J171" s="1057"/>
      <c r="K171" s="1133"/>
      <c r="L171" s="1133"/>
      <c r="M171" s="1133"/>
      <c r="N171" s="1133"/>
      <c r="O171" s="1133"/>
      <c r="P171" s="1133"/>
      <c r="Q171" s="1133"/>
      <c r="R171" s="486" t="s">
        <v>482</v>
      </c>
    </row>
    <row r="172" spans="1:20" s="1295" customFormat="1" ht="32.25" thickBot="1" x14ac:dyDescent="0.25">
      <c r="A172" s="1812" t="s">
        <v>95</v>
      </c>
      <c r="B172" s="1813"/>
      <c r="C172" s="1289" t="s">
        <v>100</v>
      </c>
      <c r="D172" s="1290">
        <f>D173</f>
        <v>263300</v>
      </c>
      <c r="E172" s="1291"/>
      <c r="F172" s="1292"/>
      <c r="G172" s="1293"/>
      <c r="H172" s="1289"/>
      <c r="I172" s="1293"/>
      <c r="J172" s="1289"/>
      <c r="K172" s="1293"/>
      <c r="L172" s="1293"/>
      <c r="M172" s="1293"/>
      <c r="N172" s="1293"/>
      <c r="O172" s="1293"/>
      <c r="P172" s="1293"/>
      <c r="Q172" s="1293"/>
      <c r="R172" s="1293"/>
      <c r="S172" s="1294"/>
      <c r="T172" s="1294"/>
    </row>
    <row r="173" spans="1:20" s="1295" customFormat="1" ht="42.75" thickBot="1" x14ac:dyDescent="0.25">
      <c r="A173" s="1578">
        <v>15</v>
      </c>
      <c r="B173" s="1296" t="s">
        <v>620</v>
      </c>
      <c r="C173" s="1297" t="s">
        <v>100</v>
      </c>
      <c r="D173" s="1298">
        <f>D174</f>
        <v>263300</v>
      </c>
      <c r="E173" s="1299"/>
      <c r="F173" s="1300"/>
      <c r="G173" s="1301"/>
      <c r="H173" s="1297"/>
      <c r="I173" s="1301"/>
      <c r="J173" s="1297"/>
      <c r="K173" s="1301"/>
      <c r="L173" s="1301"/>
      <c r="M173" s="1301"/>
      <c r="N173" s="1301"/>
      <c r="O173" s="1301"/>
      <c r="P173" s="1301"/>
      <c r="Q173" s="1301"/>
      <c r="R173" s="1302" t="s">
        <v>549</v>
      </c>
      <c r="S173" s="1303"/>
      <c r="T173" s="1303"/>
    </row>
    <row r="174" spans="1:20" s="1295" customFormat="1" ht="42" x14ac:dyDescent="0.2">
      <c r="A174" s="1579"/>
      <c r="B174" s="1606" t="s">
        <v>594</v>
      </c>
      <c r="C174" s="1762" t="s">
        <v>100</v>
      </c>
      <c r="D174" s="1304">
        <f>D175+D184+D185+D194</f>
        <v>263300</v>
      </c>
      <c r="E174" s="1305"/>
      <c r="F174" s="1306"/>
      <c r="G174" s="1306"/>
      <c r="H174" s="1307"/>
      <c r="I174" s="1306"/>
      <c r="J174" s="1307"/>
      <c r="K174" s="1308"/>
      <c r="L174" s="1308"/>
      <c r="M174" s="1308"/>
      <c r="N174" s="1308"/>
      <c r="O174" s="1308"/>
      <c r="P174" s="1308"/>
      <c r="Q174" s="1308"/>
      <c r="R174" s="1308" t="s">
        <v>98</v>
      </c>
      <c r="S174" s="1303"/>
      <c r="T174" s="1303"/>
    </row>
    <row r="175" spans="1:20" s="1295" customFormat="1" ht="42" x14ac:dyDescent="0.2">
      <c r="A175" s="1561"/>
      <c r="B175" s="1309" t="s">
        <v>99</v>
      </c>
      <c r="C175" s="1310" t="s">
        <v>100</v>
      </c>
      <c r="D175" s="1311">
        <f>SUM(D176:D183)</f>
        <v>61500</v>
      </c>
      <c r="E175" s="987" t="s">
        <v>206</v>
      </c>
      <c r="F175" s="1312">
        <f>SUM(F176:F183)</f>
        <v>4101</v>
      </c>
      <c r="G175" s="1312">
        <f>SUM(G176:G183)</f>
        <v>4101</v>
      </c>
      <c r="H175" s="1312">
        <f>SUM(H176:H183)</f>
        <v>4101</v>
      </c>
      <c r="I175" s="1312">
        <f>SUM(I176:I183)</f>
        <v>4101</v>
      </c>
      <c r="J175" s="1312">
        <f>SUM(J176:J183)</f>
        <v>4101</v>
      </c>
      <c r="K175" s="1313"/>
      <c r="L175" s="1313"/>
      <c r="M175" s="1313"/>
      <c r="N175" s="1313"/>
      <c r="O175" s="1313"/>
      <c r="P175" s="1313"/>
      <c r="Q175" s="1313"/>
      <c r="R175" s="586"/>
      <c r="S175" s="1303"/>
      <c r="T175" s="1314"/>
    </row>
    <row r="176" spans="1:20" s="1295" customFormat="1" ht="21" x14ac:dyDescent="0.2">
      <c r="A176" s="1580"/>
      <c r="B176" s="1315" t="s">
        <v>559</v>
      </c>
      <c r="C176" s="1316">
        <v>1964</v>
      </c>
      <c r="D176" s="1316">
        <f t="shared" ref="D176:D182" si="1">C176*3</f>
        <v>5892</v>
      </c>
      <c r="E176" s="1315" t="s">
        <v>150</v>
      </c>
      <c r="F176" s="1402">
        <v>392</v>
      </c>
      <c r="G176" s="1402">
        <v>392</v>
      </c>
      <c r="H176" s="1402">
        <v>392</v>
      </c>
      <c r="I176" s="1402">
        <v>392</v>
      </c>
      <c r="J176" s="1402">
        <v>392</v>
      </c>
      <c r="K176" s="1317"/>
      <c r="L176" s="1317"/>
      <c r="M176" s="1317"/>
      <c r="N176" s="1317"/>
      <c r="O176" s="1317"/>
      <c r="P176" s="1317"/>
      <c r="Q176" s="1317"/>
      <c r="R176" s="1318" t="s">
        <v>482</v>
      </c>
    </row>
    <row r="177" spans="1:18" s="1295" customFormat="1" ht="21" x14ac:dyDescent="0.2">
      <c r="A177" s="1681"/>
      <c r="B177" s="1682" t="s">
        <v>552</v>
      </c>
      <c r="C177" s="1683">
        <v>4856</v>
      </c>
      <c r="D177" s="1683">
        <f>C177*3</f>
        <v>14568</v>
      </c>
      <c r="E177" s="1682" t="s">
        <v>269</v>
      </c>
      <c r="F177" s="1684">
        <v>972</v>
      </c>
      <c r="G177" s="1684">
        <v>972</v>
      </c>
      <c r="H177" s="1684">
        <v>972</v>
      </c>
      <c r="I177" s="1684">
        <v>972</v>
      </c>
      <c r="J177" s="1684">
        <v>972</v>
      </c>
      <c r="K177" s="1685"/>
      <c r="L177" s="1685"/>
      <c r="M177" s="1685"/>
      <c r="N177" s="1685"/>
      <c r="O177" s="1685"/>
      <c r="P177" s="1685"/>
      <c r="Q177" s="1685"/>
      <c r="R177" s="1663" t="s">
        <v>482</v>
      </c>
    </row>
    <row r="178" spans="1:18" s="1295" customFormat="1" ht="21" x14ac:dyDescent="0.2">
      <c r="A178" s="1674"/>
      <c r="B178" s="1675" t="s">
        <v>553</v>
      </c>
      <c r="C178" s="1676">
        <v>3615</v>
      </c>
      <c r="D178" s="1676">
        <f t="shared" si="1"/>
        <v>10845</v>
      </c>
      <c r="E178" s="1675" t="s">
        <v>487</v>
      </c>
      <c r="F178" s="1677">
        <v>723</v>
      </c>
      <c r="G178" s="1678">
        <v>723</v>
      </c>
      <c r="H178" s="1678">
        <v>723</v>
      </c>
      <c r="I178" s="1678">
        <v>723</v>
      </c>
      <c r="J178" s="1678">
        <v>723</v>
      </c>
      <c r="K178" s="1679"/>
      <c r="L178" s="1679"/>
      <c r="M178" s="1679"/>
      <c r="N178" s="1679"/>
      <c r="O178" s="1679"/>
      <c r="P178" s="1679"/>
      <c r="Q178" s="1679"/>
      <c r="R178" s="1680" t="s">
        <v>482</v>
      </c>
    </row>
    <row r="179" spans="1:18" s="1295" customFormat="1" ht="21" x14ac:dyDescent="0.2">
      <c r="A179" s="1580"/>
      <c r="B179" s="1315" t="s">
        <v>554</v>
      </c>
      <c r="C179" s="1316">
        <v>3330</v>
      </c>
      <c r="D179" s="1316">
        <f t="shared" si="1"/>
        <v>9990</v>
      </c>
      <c r="E179" s="1315" t="s">
        <v>333</v>
      </c>
      <c r="F179" s="1402">
        <v>666</v>
      </c>
      <c r="G179" s="1403">
        <v>666</v>
      </c>
      <c r="H179" s="1403">
        <v>666</v>
      </c>
      <c r="I179" s="1403">
        <v>666</v>
      </c>
      <c r="J179" s="1403">
        <v>666</v>
      </c>
      <c r="K179" s="1317"/>
      <c r="L179" s="1317"/>
      <c r="M179" s="1317"/>
      <c r="N179" s="1317"/>
      <c r="O179" s="1317"/>
      <c r="P179" s="1317"/>
      <c r="Q179" s="1317"/>
      <c r="R179" s="1318" t="s">
        <v>482</v>
      </c>
    </row>
    <row r="180" spans="1:18" s="1295" customFormat="1" ht="21" x14ac:dyDescent="0.2">
      <c r="A180" s="1580"/>
      <c r="B180" s="1315" t="s">
        <v>555</v>
      </c>
      <c r="C180" s="1316">
        <v>1288</v>
      </c>
      <c r="D180" s="1316">
        <f t="shared" si="1"/>
        <v>3864</v>
      </c>
      <c r="E180" s="1315" t="s">
        <v>481</v>
      </c>
      <c r="F180" s="1402">
        <v>258</v>
      </c>
      <c r="G180" s="1402">
        <v>258</v>
      </c>
      <c r="H180" s="1402">
        <v>258</v>
      </c>
      <c r="I180" s="1402">
        <v>258</v>
      </c>
      <c r="J180" s="1402">
        <v>258</v>
      </c>
      <c r="K180" s="1317"/>
      <c r="L180" s="1317"/>
      <c r="M180" s="1317"/>
      <c r="N180" s="1317"/>
      <c r="O180" s="1317"/>
      <c r="P180" s="1317"/>
      <c r="Q180" s="1317"/>
      <c r="R180" s="1318" t="s">
        <v>482</v>
      </c>
    </row>
    <row r="181" spans="1:18" s="1295" customFormat="1" ht="21" x14ac:dyDescent="0.2">
      <c r="A181" s="1580"/>
      <c r="B181" s="181"/>
      <c r="C181" s="1316">
        <v>2740</v>
      </c>
      <c r="D181" s="1316">
        <f t="shared" si="1"/>
        <v>8220</v>
      </c>
      <c r="E181" s="1315" t="s">
        <v>366</v>
      </c>
      <c r="F181" s="1402">
        <v>548</v>
      </c>
      <c r="G181" s="1403">
        <v>548</v>
      </c>
      <c r="H181" s="1403">
        <v>548</v>
      </c>
      <c r="I181" s="1403">
        <v>548</v>
      </c>
      <c r="J181" s="1403">
        <v>548</v>
      </c>
      <c r="K181" s="1317"/>
      <c r="L181" s="1317"/>
      <c r="M181" s="1317"/>
      <c r="N181" s="1317"/>
      <c r="O181" s="1317"/>
      <c r="P181" s="1317"/>
      <c r="Q181" s="1317"/>
      <c r="R181" s="1318" t="s">
        <v>482</v>
      </c>
    </row>
    <row r="182" spans="1:18" s="1295" customFormat="1" ht="21" x14ac:dyDescent="0.2">
      <c r="A182" s="1580"/>
      <c r="B182" s="181"/>
      <c r="C182" s="1316">
        <v>1382</v>
      </c>
      <c r="D182" s="1316">
        <f t="shared" si="1"/>
        <v>4146</v>
      </c>
      <c r="E182" s="1315" t="s">
        <v>201</v>
      </c>
      <c r="F182" s="1402">
        <v>277</v>
      </c>
      <c r="G182" s="1402">
        <v>277</v>
      </c>
      <c r="H182" s="1402">
        <v>277</v>
      </c>
      <c r="I182" s="1402">
        <v>277</v>
      </c>
      <c r="J182" s="1402">
        <v>277</v>
      </c>
      <c r="K182" s="1317"/>
      <c r="L182" s="1317"/>
      <c r="M182" s="1317"/>
      <c r="N182" s="1317"/>
      <c r="O182" s="1317"/>
      <c r="P182" s="1317"/>
      <c r="Q182" s="1317"/>
      <c r="R182" s="1318" t="s">
        <v>482</v>
      </c>
    </row>
    <row r="183" spans="1:18" s="1295" customFormat="1" ht="21" x14ac:dyDescent="0.2">
      <c r="A183" s="1580"/>
      <c r="B183" s="181"/>
      <c r="C183" s="1316">
        <v>1325</v>
      </c>
      <c r="D183" s="1316">
        <f>C183*3</f>
        <v>3975</v>
      </c>
      <c r="E183" s="1315" t="s">
        <v>276</v>
      </c>
      <c r="F183" s="1402">
        <v>265</v>
      </c>
      <c r="G183" s="1403">
        <v>265</v>
      </c>
      <c r="H183" s="1403">
        <v>265</v>
      </c>
      <c r="I183" s="1403">
        <v>265</v>
      </c>
      <c r="J183" s="1403">
        <v>265</v>
      </c>
      <c r="K183" s="1317"/>
      <c r="L183" s="1317"/>
      <c r="M183" s="1317"/>
      <c r="N183" s="1317"/>
      <c r="O183" s="1317"/>
      <c r="P183" s="1317"/>
      <c r="Q183" s="1317"/>
      <c r="R183" s="1318" t="s">
        <v>482</v>
      </c>
    </row>
    <row r="184" spans="1:18" s="1295" customFormat="1" ht="39" x14ac:dyDescent="0.2">
      <c r="A184" s="1561"/>
      <c r="B184" s="1687" t="s">
        <v>102</v>
      </c>
      <c r="C184" s="1545"/>
      <c r="D184" s="1546">
        <v>88800</v>
      </c>
      <c r="E184" s="991" t="s">
        <v>76</v>
      </c>
      <c r="F184" s="1688">
        <v>1</v>
      </c>
      <c r="G184" s="1547">
        <v>1</v>
      </c>
      <c r="H184" s="1547">
        <v>1</v>
      </c>
      <c r="I184" s="1547">
        <v>1</v>
      </c>
      <c r="J184" s="1547">
        <v>1</v>
      </c>
      <c r="K184" s="1547">
        <v>1</v>
      </c>
      <c r="L184" s="1319"/>
      <c r="M184" s="1319"/>
      <c r="N184" s="1319"/>
      <c r="O184" s="1319"/>
      <c r="P184" s="1319"/>
      <c r="Q184" s="1319"/>
      <c r="R184" s="1319" t="s">
        <v>560</v>
      </c>
    </row>
    <row r="185" spans="1:18" s="1295" customFormat="1" ht="21" x14ac:dyDescent="0.2">
      <c r="A185" s="1561"/>
      <c r="B185" s="1309" t="s">
        <v>103</v>
      </c>
      <c r="C185" s="1689" t="s">
        <v>104</v>
      </c>
      <c r="D185" s="1690">
        <v>102500</v>
      </c>
      <c r="E185" s="1524" t="s">
        <v>206</v>
      </c>
      <c r="F185" s="1691">
        <v>2049.9860250000002</v>
      </c>
      <c r="G185" s="1691">
        <v>6149.9580750000005</v>
      </c>
      <c r="H185" s="1691">
        <v>6149.9580750000005</v>
      </c>
      <c r="I185" s="1691">
        <v>3279.977640000001</v>
      </c>
      <c r="J185" s="1691"/>
      <c r="K185" s="1310"/>
      <c r="L185" s="1692"/>
      <c r="M185" s="1692"/>
      <c r="N185" s="1692"/>
      <c r="O185" s="1692"/>
      <c r="P185" s="1692"/>
      <c r="Q185" s="1692"/>
      <c r="R185" s="1319"/>
    </row>
    <row r="186" spans="1:18" s="1323" customFormat="1" ht="21" x14ac:dyDescent="0.25">
      <c r="A186" s="1581"/>
      <c r="B186" s="1318" t="s">
        <v>556</v>
      </c>
      <c r="C186" s="1320">
        <v>1960</v>
      </c>
      <c r="D186" s="1320">
        <f>C186*5</f>
        <v>9800</v>
      </c>
      <c r="E186" s="1318" t="s">
        <v>150</v>
      </c>
      <c r="F186" s="1321">
        <v>196.04434499999999</v>
      </c>
      <c r="G186" s="1321">
        <v>588.13303500000006</v>
      </c>
      <c r="H186" s="1322">
        <v>588.13303500000006</v>
      </c>
      <c r="I186" s="1322">
        <v>313.67095200000006</v>
      </c>
      <c r="J186" s="1322">
        <v>274.46208300000001</v>
      </c>
      <c r="K186" s="174"/>
      <c r="L186" s="174"/>
      <c r="M186" s="174"/>
      <c r="N186" s="174"/>
      <c r="O186" s="174"/>
      <c r="P186" s="174"/>
      <c r="Q186" s="174"/>
      <c r="R186" s="1318" t="s">
        <v>482</v>
      </c>
    </row>
    <row r="187" spans="1:18" s="1323" customFormat="1" ht="21" x14ac:dyDescent="0.25">
      <c r="A187" s="1581"/>
      <c r="B187" s="1318" t="s">
        <v>557</v>
      </c>
      <c r="C187" s="1320">
        <v>4860</v>
      </c>
      <c r="D187" s="1320">
        <f>C187*5</f>
        <v>24300</v>
      </c>
      <c r="E187" s="1318" t="s">
        <v>269</v>
      </c>
      <c r="F187" s="1321">
        <v>486</v>
      </c>
      <c r="G187" s="1321">
        <v>1458</v>
      </c>
      <c r="H187" s="1322">
        <v>1458</v>
      </c>
      <c r="I187" s="1322">
        <v>777.6</v>
      </c>
      <c r="J187" s="1322">
        <v>680.4</v>
      </c>
      <c r="K187" s="174"/>
      <c r="L187" s="174"/>
      <c r="M187" s="174"/>
      <c r="N187" s="174"/>
      <c r="O187" s="174"/>
      <c r="P187" s="174"/>
      <c r="Q187" s="174"/>
      <c r="R187" s="1318" t="s">
        <v>482</v>
      </c>
    </row>
    <row r="188" spans="1:18" s="1323" customFormat="1" ht="21" x14ac:dyDescent="0.25">
      <c r="A188" s="1581"/>
      <c r="B188" s="1318" t="s">
        <v>553</v>
      </c>
      <c r="C188" s="1320">
        <v>3614</v>
      </c>
      <c r="D188" s="1320">
        <f t="shared" ref="D188:D193" si="2">C188*5</f>
        <v>18070</v>
      </c>
      <c r="E188" s="1318" t="s">
        <v>487</v>
      </c>
      <c r="F188" s="1321">
        <v>361.35980999999998</v>
      </c>
      <c r="G188" s="1321">
        <v>1084.07943</v>
      </c>
      <c r="H188" s="1322">
        <v>1084.07943</v>
      </c>
      <c r="I188" s="1322">
        <v>578.17569600000002</v>
      </c>
      <c r="J188" s="1322">
        <v>505.90373400000004</v>
      </c>
      <c r="K188" s="174"/>
      <c r="L188" s="174"/>
      <c r="M188" s="174"/>
      <c r="N188" s="174"/>
      <c r="O188" s="174"/>
      <c r="P188" s="174"/>
      <c r="Q188" s="174"/>
      <c r="R188" s="1318" t="s">
        <v>482</v>
      </c>
    </row>
    <row r="189" spans="1:18" s="1323" customFormat="1" ht="21" x14ac:dyDescent="0.25">
      <c r="A189" s="1581"/>
      <c r="B189" s="1318" t="s">
        <v>558</v>
      </c>
      <c r="C189" s="1320">
        <v>3328</v>
      </c>
      <c r="D189" s="1320">
        <f t="shared" si="2"/>
        <v>16640</v>
      </c>
      <c r="E189" s="1318" t="s">
        <v>333</v>
      </c>
      <c r="F189" s="1321">
        <v>332.78363999999999</v>
      </c>
      <c r="G189" s="1321">
        <v>998.35092000000009</v>
      </c>
      <c r="H189" s="1322">
        <v>998.35092000000009</v>
      </c>
      <c r="I189" s="1322">
        <v>532.45382400000005</v>
      </c>
      <c r="J189" s="1322">
        <v>465.89709600000003</v>
      </c>
      <c r="K189" s="174"/>
      <c r="L189" s="174"/>
      <c r="M189" s="174"/>
      <c r="N189" s="174"/>
      <c r="O189" s="174"/>
      <c r="P189" s="174"/>
      <c r="Q189" s="174"/>
      <c r="R189" s="1318" t="s">
        <v>482</v>
      </c>
    </row>
    <row r="190" spans="1:18" s="1323" customFormat="1" ht="21" x14ac:dyDescent="0.25">
      <c r="A190" s="1581"/>
      <c r="B190" s="1324"/>
      <c r="C190" s="1320">
        <v>1289</v>
      </c>
      <c r="D190" s="1320">
        <f t="shared" si="2"/>
        <v>6445</v>
      </c>
      <c r="E190" s="1318" t="s">
        <v>481</v>
      </c>
      <c r="F190" s="1321">
        <v>128.86713</v>
      </c>
      <c r="G190" s="1321">
        <v>386.60139000000004</v>
      </c>
      <c r="H190" s="1322">
        <v>386.60139000000004</v>
      </c>
      <c r="I190" s="1322">
        <v>206.18740800000003</v>
      </c>
      <c r="J190" s="1322">
        <v>180.41398200000003</v>
      </c>
      <c r="K190" s="174"/>
      <c r="L190" s="174"/>
      <c r="M190" s="174"/>
      <c r="N190" s="174"/>
      <c r="O190" s="174"/>
      <c r="P190" s="174"/>
      <c r="Q190" s="174"/>
      <c r="R190" s="1318" t="s">
        <v>482</v>
      </c>
    </row>
    <row r="191" spans="1:18" s="1323" customFormat="1" ht="21" x14ac:dyDescent="0.25">
      <c r="A191" s="1581"/>
      <c r="B191" s="174"/>
      <c r="C191" s="1320">
        <v>2740</v>
      </c>
      <c r="D191" s="1320">
        <f t="shared" si="2"/>
        <v>13700</v>
      </c>
      <c r="E191" s="1318" t="s">
        <v>366</v>
      </c>
      <c r="F191" s="1321">
        <v>273.98511000000002</v>
      </c>
      <c r="G191" s="1321">
        <v>821.95533000000012</v>
      </c>
      <c r="H191" s="1322">
        <v>821.95533000000012</v>
      </c>
      <c r="I191" s="1322">
        <v>438.37617600000004</v>
      </c>
      <c r="J191" s="1322">
        <v>383.57915400000007</v>
      </c>
      <c r="K191" s="174"/>
      <c r="L191" s="174"/>
      <c r="M191" s="174"/>
      <c r="N191" s="174"/>
      <c r="O191" s="174"/>
      <c r="P191" s="174"/>
      <c r="Q191" s="174"/>
      <c r="R191" s="1318" t="s">
        <v>482</v>
      </c>
    </row>
    <row r="192" spans="1:18" s="1323" customFormat="1" ht="21" x14ac:dyDescent="0.25">
      <c r="A192" s="1582"/>
      <c r="B192" s="1287"/>
      <c r="C192" s="1325">
        <v>1384</v>
      </c>
      <c r="D192" s="1320">
        <f>C192*5</f>
        <v>6920</v>
      </c>
      <c r="E192" s="1318" t="s">
        <v>201</v>
      </c>
      <c r="F192" s="1321">
        <v>138.42769500000003</v>
      </c>
      <c r="G192" s="1321">
        <v>415.28308500000009</v>
      </c>
      <c r="H192" s="1322">
        <v>415.28308500000009</v>
      </c>
      <c r="I192" s="1322">
        <v>221.48431200000002</v>
      </c>
      <c r="J192" s="1322">
        <v>193.79877300000004</v>
      </c>
      <c r="K192" s="1287"/>
      <c r="L192" s="1287"/>
      <c r="M192" s="1287"/>
      <c r="N192" s="1287"/>
      <c r="O192" s="1287"/>
      <c r="P192" s="1287"/>
      <c r="Q192" s="1287"/>
      <c r="R192" s="1318" t="s">
        <v>482</v>
      </c>
    </row>
    <row r="193" spans="1:20" s="1295" customFormat="1" ht="21" x14ac:dyDescent="0.2">
      <c r="A193" s="1580"/>
      <c r="B193" s="174"/>
      <c r="C193" s="1320">
        <v>1325</v>
      </c>
      <c r="D193" s="1320">
        <f t="shared" si="2"/>
        <v>6625</v>
      </c>
      <c r="E193" s="1318" t="s">
        <v>568</v>
      </c>
      <c r="F193" s="1342">
        <v>132.51829499999999</v>
      </c>
      <c r="G193" s="1342">
        <v>397.55488500000007</v>
      </c>
      <c r="H193" s="1343">
        <v>397.55488500000007</v>
      </c>
      <c r="I193" s="1343">
        <v>212.02927200000002</v>
      </c>
      <c r="J193" s="1343">
        <v>185.52561300000002</v>
      </c>
      <c r="K193" s="172"/>
      <c r="L193" s="172"/>
      <c r="M193" s="172"/>
      <c r="N193" s="172"/>
      <c r="O193" s="172"/>
      <c r="P193" s="172"/>
      <c r="Q193" s="172"/>
      <c r="R193" s="1318" t="s">
        <v>482</v>
      </c>
    </row>
    <row r="194" spans="1:20" s="1295" customFormat="1" ht="39.75" thickBot="1" x14ac:dyDescent="0.25">
      <c r="A194" s="1583"/>
      <c r="B194" s="1686" t="s">
        <v>105</v>
      </c>
      <c r="C194" s="1326"/>
      <c r="D194" s="1327">
        <v>10500</v>
      </c>
      <c r="E194" s="1328" t="s">
        <v>76</v>
      </c>
      <c r="F194" s="1348"/>
      <c r="G194" s="1349">
        <v>1</v>
      </c>
      <c r="H194" s="1349">
        <v>1</v>
      </c>
      <c r="I194" s="1349">
        <v>1</v>
      </c>
      <c r="J194" s="1349">
        <v>1</v>
      </c>
      <c r="K194" s="1349">
        <v>1</v>
      </c>
      <c r="L194" s="1350"/>
      <c r="M194" s="1350"/>
      <c r="N194" s="1350"/>
      <c r="O194" s="1350"/>
      <c r="P194" s="1350"/>
      <c r="Q194" s="1350"/>
      <c r="R194" s="1329"/>
    </row>
    <row r="195" spans="1:20" s="311" customFormat="1" ht="42.75" customHeight="1" thickBot="1" x14ac:dyDescent="0.25">
      <c r="A195" s="1814" t="s">
        <v>107</v>
      </c>
      <c r="B195" s="1815"/>
      <c r="C195" s="288" t="s">
        <v>110</v>
      </c>
      <c r="D195" s="416">
        <f>D196</f>
        <v>25000</v>
      </c>
      <c r="E195" s="1122"/>
      <c r="F195" s="1123"/>
      <c r="G195" s="1124"/>
      <c r="H195" s="288"/>
      <c r="I195" s="1124"/>
      <c r="J195" s="288"/>
      <c r="K195" s="1124"/>
      <c r="L195" s="1124"/>
      <c r="M195" s="1124"/>
      <c r="N195" s="1124"/>
      <c r="O195" s="1124"/>
      <c r="P195" s="1124"/>
      <c r="Q195" s="1124"/>
      <c r="R195" s="1124"/>
    </row>
    <row r="196" spans="1:20" s="408" customFormat="1" ht="42.75" thickBot="1" x14ac:dyDescent="0.25">
      <c r="A196" s="1693">
        <v>16</v>
      </c>
      <c r="B196" s="109" t="s">
        <v>595</v>
      </c>
      <c r="C196" s="273" t="s">
        <v>110</v>
      </c>
      <c r="D196" s="129">
        <f>D197</f>
        <v>25000</v>
      </c>
      <c r="E196" s="1694"/>
      <c r="F196" s="1695"/>
      <c r="G196" s="1696"/>
      <c r="H196" s="1697"/>
      <c r="I196" s="1696"/>
      <c r="J196" s="1697"/>
      <c r="K196" s="1696"/>
      <c r="L196" s="1696"/>
      <c r="M196" s="1696"/>
      <c r="N196" s="1696"/>
      <c r="O196" s="1696"/>
      <c r="P196" s="1696"/>
      <c r="Q196" s="1696"/>
      <c r="R196" s="273" t="s">
        <v>501</v>
      </c>
    </row>
    <row r="197" spans="1:20" ht="42" x14ac:dyDescent="0.2">
      <c r="A197" s="1584"/>
      <c r="B197" s="1698" t="s">
        <v>596</v>
      </c>
      <c r="C197" s="289" t="s">
        <v>110</v>
      </c>
      <c r="D197" s="131">
        <f>D198</f>
        <v>25000</v>
      </c>
      <c r="E197" s="997"/>
      <c r="F197" s="944"/>
      <c r="G197" s="520"/>
      <c r="H197" s="1028"/>
      <c r="I197" s="520"/>
      <c r="J197" s="1028"/>
      <c r="K197" s="520"/>
      <c r="L197" s="520"/>
      <c r="M197" s="520"/>
      <c r="N197" s="520"/>
      <c r="O197" s="520"/>
      <c r="P197" s="520"/>
      <c r="Q197" s="520"/>
      <c r="R197" s="520" t="s">
        <v>80</v>
      </c>
    </row>
    <row r="198" spans="1:20" ht="42" x14ac:dyDescent="0.2">
      <c r="A198" s="1585"/>
      <c r="B198" s="15" t="s">
        <v>153</v>
      </c>
      <c r="C198" s="1390" t="s">
        <v>110</v>
      </c>
      <c r="D198" s="1434">
        <v>25000</v>
      </c>
      <c r="E198" s="1435"/>
      <c r="F198" s="1392"/>
      <c r="G198" s="1392"/>
      <c r="H198" s="1429"/>
      <c r="I198" s="1392"/>
      <c r="J198" s="1429"/>
      <c r="K198" s="1429">
        <v>1</v>
      </c>
      <c r="L198" s="1392"/>
      <c r="M198" s="1392"/>
      <c r="N198" s="1392"/>
      <c r="O198" s="1392"/>
      <c r="P198" s="1392"/>
      <c r="Q198" s="1392"/>
      <c r="R198" s="1392"/>
    </row>
    <row r="199" spans="1:20" s="311" customFormat="1" ht="21.75" thickBot="1" x14ac:dyDescent="0.25">
      <c r="A199" s="1804" t="s">
        <v>151</v>
      </c>
      <c r="B199" s="1805"/>
      <c r="C199" s="1431" t="s">
        <v>313</v>
      </c>
      <c r="D199" s="1432">
        <f>D200+D230+D235+D278+D334+D338+D353+D470+D474</f>
        <v>3782840</v>
      </c>
      <c r="E199" s="1417"/>
      <c r="F199" s="1420"/>
      <c r="G199" s="1421"/>
      <c r="H199" s="1418"/>
      <c r="I199" s="1421"/>
      <c r="J199" s="1418"/>
      <c r="K199" s="1421"/>
      <c r="L199" s="1421"/>
      <c r="M199" s="1421"/>
      <c r="N199" s="1421"/>
      <c r="O199" s="1421"/>
      <c r="P199" s="1421"/>
      <c r="Q199" s="1421"/>
      <c r="R199" s="1421"/>
      <c r="T199" s="979"/>
    </row>
    <row r="200" spans="1:20" s="521" customFormat="1" ht="42.75" thickBot="1" x14ac:dyDescent="0.25">
      <c r="A200" s="1586"/>
      <c r="B200" s="1607" t="s">
        <v>597</v>
      </c>
      <c r="C200" s="353" t="s">
        <v>341</v>
      </c>
      <c r="D200" s="354">
        <f>D201+D225</f>
        <v>562500</v>
      </c>
      <c r="E200" s="364"/>
      <c r="F200" s="945"/>
      <c r="G200" s="945"/>
      <c r="H200" s="1029"/>
      <c r="I200" s="945"/>
      <c r="J200" s="1029"/>
      <c r="K200" s="946"/>
      <c r="L200" s="945"/>
      <c r="M200" s="945"/>
      <c r="N200" s="945"/>
      <c r="O200" s="945"/>
      <c r="P200" s="945"/>
      <c r="Q200" s="945"/>
      <c r="R200" s="353" t="s">
        <v>498</v>
      </c>
      <c r="S200" s="493"/>
      <c r="T200" s="400"/>
    </row>
    <row r="201" spans="1:20" s="523" customFormat="1" ht="42" x14ac:dyDescent="0.2">
      <c r="A201" s="1587">
        <v>17</v>
      </c>
      <c r="B201" s="1608" t="s">
        <v>621</v>
      </c>
      <c r="C201" s="357" t="s">
        <v>341</v>
      </c>
      <c r="D201" s="358">
        <f>D204+D214+D224</f>
        <v>545000</v>
      </c>
      <c r="E201" s="359"/>
      <c r="F201" s="947"/>
      <c r="G201" s="947"/>
      <c r="H201" s="1030"/>
      <c r="I201" s="947"/>
      <c r="J201" s="1030"/>
      <c r="K201" s="948"/>
      <c r="L201" s="947"/>
      <c r="M201" s="947"/>
      <c r="N201" s="947"/>
      <c r="O201" s="947"/>
      <c r="P201" s="947"/>
      <c r="Q201" s="947"/>
      <c r="R201" s="1265" t="s">
        <v>347</v>
      </c>
      <c r="S201" s="522"/>
      <c r="T201" s="400"/>
    </row>
    <row r="202" spans="1:20" s="523" customFormat="1" ht="21" x14ac:dyDescent="0.2">
      <c r="A202" s="742"/>
      <c r="B202" s="524" t="s">
        <v>343</v>
      </c>
      <c r="C202" s="394"/>
      <c r="D202" s="312"/>
      <c r="E202" s="342"/>
      <c r="F202" s="665"/>
      <c r="G202" s="665"/>
      <c r="H202" s="663"/>
      <c r="I202" s="665"/>
      <c r="J202" s="663"/>
      <c r="K202" s="949"/>
      <c r="L202" s="665"/>
      <c r="M202" s="665"/>
      <c r="N202" s="665"/>
      <c r="O202" s="665"/>
      <c r="P202" s="665"/>
      <c r="Q202" s="665"/>
      <c r="R202" s="665"/>
      <c r="S202" s="522"/>
      <c r="T202" s="232"/>
    </row>
    <row r="203" spans="1:20" s="523" customFormat="1" ht="42" x14ac:dyDescent="0.2">
      <c r="A203" s="1559"/>
      <c r="B203" s="1767" t="s">
        <v>344</v>
      </c>
      <c r="C203" s="1768"/>
      <c r="D203" s="1617"/>
      <c r="E203" s="1544"/>
      <c r="F203" s="1056"/>
      <c r="G203" s="1056"/>
      <c r="H203" s="1057"/>
      <c r="I203" s="1056"/>
      <c r="J203" s="1057"/>
      <c r="K203" s="1769"/>
      <c r="L203" s="1056"/>
      <c r="M203" s="1056"/>
      <c r="N203" s="1056"/>
      <c r="O203" s="1056"/>
      <c r="P203" s="1056"/>
      <c r="Q203" s="1056"/>
      <c r="R203" s="1056"/>
      <c r="S203" s="522"/>
      <c r="T203" s="232"/>
    </row>
    <row r="204" spans="1:20" s="523" customFormat="1" ht="97.5" x14ac:dyDescent="0.2">
      <c r="A204" s="742"/>
      <c r="B204" s="1763" t="s">
        <v>591</v>
      </c>
      <c r="C204" s="1764" t="s">
        <v>341</v>
      </c>
      <c r="D204" s="1765">
        <f>SUM(D205:D213)</f>
        <v>240000</v>
      </c>
      <c r="E204" s="1146" t="s">
        <v>206</v>
      </c>
      <c r="F204" s="1051"/>
      <c r="G204" s="1051"/>
      <c r="H204" s="1052"/>
      <c r="I204" s="1052">
        <v>600</v>
      </c>
      <c r="J204" s="1052">
        <v>600</v>
      </c>
      <c r="K204" s="1766"/>
      <c r="L204" s="1051"/>
      <c r="M204" s="1051"/>
      <c r="N204" s="1051"/>
      <c r="O204" s="1051"/>
      <c r="P204" s="1051"/>
      <c r="Q204" s="1051"/>
      <c r="R204" s="665"/>
      <c r="S204" s="522"/>
      <c r="T204" s="221" t="s">
        <v>316</v>
      </c>
    </row>
    <row r="205" spans="1:20" s="523" customFormat="1" ht="21" x14ac:dyDescent="0.2">
      <c r="A205" s="750"/>
      <c r="B205" s="1139" t="s">
        <v>502</v>
      </c>
      <c r="C205" s="1341" t="s">
        <v>503</v>
      </c>
      <c r="D205" s="1340">
        <v>35100</v>
      </c>
      <c r="E205" s="916" t="s">
        <v>269</v>
      </c>
      <c r="F205" s="266"/>
      <c r="G205" s="266"/>
      <c r="H205" s="616"/>
      <c r="I205" s="616">
        <v>90</v>
      </c>
      <c r="J205" s="616">
        <v>90</v>
      </c>
      <c r="K205" s="915"/>
      <c r="L205" s="266"/>
      <c r="M205" s="266"/>
      <c r="N205" s="266"/>
      <c r="O205" s="266"/>
      <c r="P205" s="266"/>
      <c r="Q205" s="266"/>
      <c r="R205" s="258" t="s">
        <v>482</v>
      </c>
      <c r="S205" s="522"/>
      <c r="T205" s="221"/>
    </row>
    <row r="206" spans="1:20" s="523" customFormat="1" ht="21" x14ac:dyDescent="0.2">
      <c r="A206" s="750"/>
      <c r="B206" s="1139" t="s">
        <v>504</v>
      </c>
      <c r="C206" s="1341" t="s">
        <v>332</v>
      </c>
      <c r="D206" s="1340">
        <v>23400</v>
      </c>
      <c r="E206" s="300" t="s">
        <v>150</v>
      </c>
      <c r="F206" s="266"/>
      <c r="G206" s="266"/>
      <c r="H206" s="616"/>
      <c r="I206" s="616">
        <v>60</v>
      </c>
      <c r="J206" s="616">
        <v>60</v>
      </c>
      <c r="K206" s="915"/>
      <c r="L206" s="266"/>
      <c r="M206" s="266"/>
      <c r="N206" s="266"/>
      <c r="O206" s="266"/>
      <c r="P206" s="266"/>
      <c r="Q206" s="266"/>
      <c r="R206" s="258" t="s">
        <v>482</v>
      </c>
      <c r="S206" s="522"/>
      <c r="T206" s="221"/>
    </row>
    <row r="207" spans="1:20" s="523" customFormat="1" ht="21" x14ac:dyDescent="0.2">
      <c r="A207" s="750"/>
      <c r="B207" s="1139" t="s">
        <v>505</v>
      </c>
      <c r="C207" s="1341" t="s">
        <v>305</v>
      </c>
      <c r="D207" s="1340">
        <v>11700</v>
      </c>
      <c r="E207" s="1044" t="s">
        <v>487</v>
      </c>
      <c r="F207" s="266"/>
      <c r="G207" s="266"/>
      <c r="H207" s="616"/>
      <c r="I207" s="616">
        <v>30</v>
      </c>
      <c r="J207" s="616">
        <v>30</v>
      </c>
      <c r="K207" s="915"/>
      <c r="L207" s="266"/>
      <c r="M207" s="266"/>
      <c r="N207" s="266"/>
      <c r="O207" s="266"/>
      <c r="P207" s="266"/>
      <c r="Q207" s="266"/>
      <c r="R207" s="258" t="s">
        <v>482</v>
      </c>
      <c r="S207" s="522"/>
      <c r="T207" s="221"/>
    </row>
    <row r="208" spans="1:20" s="523" customFormat="1" ht="21" x14ac:dyDescent="0.2">
      <c r="A208" s="750"/>
      <c r="B208" s="1139" t="s">
        <v>507</v>
      </c>
      <c r="C208" s="1341" t="s">
        <v>503</v>
      </c>
      <c r="D208" s="1340">
        <v>35100</v>
      </c>
      <c r="E208" s="916" t="s">
        <v>333</v>
      </c>
      <c r="F208" s="266"/>
      <c r="G208" s="266"/>
      <c r="H208" s="616"/>
      <c r="I208" s="616">
        <v>90</v>
      </c>
      <c r="J208" s="616">
        <v>90</v>
      </c>
      <c r="K208" s="915"/>
      <c r="L208" s="266"/>
      <c r="M208" s="266"/>
      <c r="N208" s="266"/>
      <c r="O208" s="266"/>
      <c r="P208" s="266"/>
      <c r="Q208" s="266"/>
      <c r="R208" s="258" t="s">
        <v>482</v>
      </c>
      <c r="S208" s="522"/>
      <c r="T208" s="221"/>
    </row>
    <row r="209" spans="1:20" s="523" customFormat="1" ht="21" x14ac:dyDescent="0.2">
      <c r="A209" s="750"/>
      <c r="B209" s="1139" t="s">
        <v>504</v>
      </c>
      <c r="C209" s="1341" t="s">
        <v>332</v>
      </c>
      <c r="D209" s="1340">
        <v>23400</v>
      </c>
      <c r="E209" s="916" t="s">
        <v>481</v>
      </c>
      <c r="F209" s="266"/>
      <c r="G209" s="266"/>
      <c r="H209" s="616"/>
      <c r="I209" s="616">
        <v>60</v>
      </c>
      <c r="J209" s="616">
        <v>60</v>
      </c>
      <c r="K209" s="915"/>
      <c r="L209" s="266"/>
      <c r="M209" s="266"/>
      <c r="N209" s="266"/>
      <c r="O209" s="266"/>
      <c r="P209" s="266"/>
      <c r="Q209" s="266"/>
      <c r="R209" s="258" t="s">
        <v>482</v>
      </c>
      <c r="S209" s="522"/>
      <c r="T209" s="221"/>
    </row>
    <row r="210" spans="1:20" s="523" customFormat="1" ht="21" x14ac:dyDescent="0.2">
      <c r="A210" s="750"/>
      <c r="B210" s="1139" t="s">
        <v>508</v>
      </c>
      <c r="C210" s="1341" t="s">
        <v>345</v>
      </c>
      <c r="D210" s="1340">
        <v>31200</v>
      </c>
      <c r="E210" s="916" t="s">
        <v>366</v>
      </c>
      <c r="F210" s="266"/>
      <c r="G210" s="266"/>
      <c r="H210" s="616"/>
      <c r="I210" s="616">
        <v>80</v>
      </c>
      <c r="J210" s="616">
        <v>80</v>
      </c>
      <c r="K210" s="915"/>
      <c r="L210" s="266"/>
      <c r="M210" s="266"/>
      <c r="N210" s="266"/>
      <c r="O210" s="266"/>
      <c r="P210" s="266"/>
      <c r="Q210" s="266"/>
      <c r="R210" s="258" t="s">
        <v>482</v>
      </c>
      <c r="S210" s="522"/>
      <c r="T210" s="221"/>
    </row>
    <row r="211" spans="1:20" s="523" customFormat="1" ht="21" x14ac:dyDescent="0.2">
      <c r="A211" s="750"/>
      <c r="B211" s="1139" t="s">
        <v>509</v>
      </c>
      <c r="C211" s="1341" t="s">
        <v>510</v>
      </c>
      <c r="D211" s="1340">
        <v>25350</v>
      </c>
      <c r="E211" s="916" t="s">
        <v>201</v>
      </c>
      <c r="F211" s="266"/>
      <c r="G211" s="266"/>
      <c r="H211" s="616"/>
      <c r="I211" s="616">
        <v>65</v>
      </c>
      <c r="J211" s="616">
        <v>65</v>
      </c>
      <c r="K211" s="915"/>
      <c r="L211" s="266"/>
      <c r="M211" s="266"/>
      <c r="N211" s="266"/>
      <c r="O211" s="266"/>
      <c r="P211" s="266"/>
      <c r="Q211" s="266"/>
      <c r="R211" s="258" t="s">
        <v>482</v>
      </c>
      <c r="S211" s="522"/>
      <c r="T211" s="221"/>
    </row>
    <row r="212" spans="1:20" s="523" customFormat="1" ht="21" x14ac:dyDescent="0.2">
      <c r="A212" s="750"/>
      <c r="B212" s="1139" t="s">
        <v>582</v>
      </c>
      <c r="C212" s="1341" t="s">
        <v>146</v>
      </c>
      <c r="D212" s="1340">
        <v>48750</v>
      </c>
      <c r="E212" s="916" t="s">
        <v>276</v>
      </c>
      <c r="F212" s="266"/>
      <c r="G212" s="266"/>
      <c r="H212" s="616"/>
      <c r="I212" s="616">
        <v>125</v>
      </c>
      <c r="J212" s="616">
        <v>125</v>
      </c>
      <c r="K212" s="915"/>
      <c r="L212" s="266"/>
      <c r="M212" s="266"/>
      <c r="N212" s="266"/>
      <c r="O212" s="266"/>
      <c r="P212" s="266"/>
      <c r="Q212" s="266"/>
      <c r="R212" s="258" t="s">
        <v>482</v>
      </c>
      <c r="S212" s="522"/>
      <c r="T212" s="221"/>
    </row>
    <row r="213" spans="1:20" s="523" customFormat="1" ht="31.5" customHeight="1" x14ac:dyDescent="0.2">
      <c r="A213" s="750"/>
      <c r="B213" s="1248" t="s">
        <v>499</v>
      </c>
      <c r="C213" s="203"/>
      <c r="D213" s="417">
        <v>6000</v>
      </c>
      <c r="E213" s="588" t="s">
        <v>512</v>
      </c>
      <c r="F213" s="266"/>
      <c r="G213" s="266"/>
      <c r="H213" s="616"/>
      <c r="I213" s="616">
        <v>4</v>
      </c>
      <c r="J213" s="910">
        <v>4</v>
      </c>
      <c r="K213" s="917">
        <v>4</v>
      </c>
      <c r="L213" s="266">
        <v>4</v>
      </c>
      <c r="M213" s="266">
        <v>2</v>
      </c>
      <c r="N213" s="266"/>
      <c r="O213" s="266"/>
      <c r="P213" s="266"/>
      <c r="Q213" s="266"/>
      <c r="R213" s="1267" t="s">
        <v>347</v>
      </c>
      <c r="S213" s="522"/>
      <c r="T213" s="221"/>
    </row>
    <row r="214" spans="1:20" s="523" customFormat="1" ht="42" x14ac:dyDescent="0.2">
      <c r="A214" s="750"/>
      <c r="B214" s="1611" t="s">
        <v>513</v>
      </c>
      <c r="C214" s="1041" t="s">
        <v>341</v>
      </c>
      <c r="D214" s="1135">
        <f>SUM(D215:D223)</f>
        <v>240000</v>
      </c>
      <c r="E214" s="1150" t="s">
        <v>206</v>
      </c>
      <c r="F214" s="1042"/>
      <c r="G214" s="1612"/>
      <c r="H214" s="1043">
        <v>600</v>
      </c>
      <c r="I214" s="1043">
        <v>600</v>
      </c>
      <c r="J214" s="1043"/>
      <c r="K214" s="1614"/>
      <c r="L214" s="1613"/>
      <c r="M214" s="1613"/>
      <c r="N214" s="1613"/>
      <c r="O214" s="1613"/>
      <c r="P214" s="1613"/>
      <c r="Q214" s="1613"/>
      <c r="R214" s="294"/>
      <c r="S214" s="522"/>
      <c r="T214" s="221" t="s">
        <v>316</v>
      </c>
    </row>
    <row r="215" spans="1:20" s="523" customFormat="1" ht="21" x14ac:dyDescent="0.2">
      <c r="A215" s="750"/>
      <c r="B215" s="1137" t="s">
        <v>502</v>
      </c>
      <c r="C215" s="272" t="s">
        <v>503</v>
      </c>
      <c r="D215" s="1340">
        <v>35100</v>
      </c>
      <c r="E215" s="916" t="s">
        <v>269</v>
      </c>
      <c r="F215" s="585"/>
      <c r="G215" s="585"/>
      <c r="H215" s="616">
        <v>90</v>
      </c>
      <c r="I215" s="616">
        <v>90</v>
      </c>
      <c r="J215" s="616"/>
      <c r="K215" s="959"/>
      <c r="L215" s="616"/>
      <c r="M215" s="616"/>
      <c r="N215" s="616"/>
      <c r="O215" s="616"/>
      <c r="P215" s="616"/>
      <c r="Q215" s="616"/>
      <c r="R215" s="258" t="s">
        <v>482</v>
      </c>
      <c r="S215" s="522"/>
      <c r="T215" s="221"/>
    </row>
    <row r="216" spans="1:20" s="523" customFormat="1" ht="21" x14ac:dyDescent="0.2">
      <c r="A216" s="1559"/>
      <c r="B216" s="1701" t="s">
        <v>504</v>
      </c>
      <c r="C216" s="1054" t="s">
        <v>332</v>
      </c>
      <c r="D216" s="1610">
        <v>23400</v>
      </c>
      <c r="E216" s="1132" t="s">
        <v>150</v>
      </c>
      <c r="F216" s="1056"/>
      <c r="G216" s="1056"/>
      <c r="H216" s="1057">
        <v>60</v>
      </c>
      <c r="I216" s="1057">
        <v>60</v>
      </c>
      <c r="J216" s="1057"/>
      <c r="K216" s="1702"/>
      <c r="L216" s="1057"/>
      <c r="M216" s="1057"/>
      <c r="N216" s="1057"/>
      <c r="O216" s="1057"/>
      <c r="P216" s="1057"/>
      <c r="Q216" s="1057"/>
      <c r="R216" s="486" t="s">
        <v>482</v>
      </c>
      <c r="S216" s="522"/>
      <c r="T216" s="221"/>
    </row>
    <row r="217" spans="1:20" s="523" customFormat="1" ht="21" x14ac:dyDescent="0.2">
      <c r="A217" s="742"/>
      <c r="B217" s="1699" t="s">
        <v>505</v>
      </c>
      <c r="C217" s="1357" t="s">
        <v>305</v>
      </c>
      <c r="D217" s="1609">
        <v>11700</v>
      </c>
      <c r="E217" s="1414" t="s">
        <v>487</v>
      </c>
      <c r="F217" s="665"/>
      <c r="G217" s="665"/>
      <c r="H217" s="663">
        <v>30</v>
      </c>
      <c r="I217" s="663">
        <v>30</v>
      </c>
      <c r="J217" s="663"/>
      <c r="K217" s="1700"/>
      <c r="L217" s="663"/>
      <c r="M217" s="663"/>
      <c r="N217" s="663"/>
      <c r="O217" s="663"/>
      <c r="P217" s="663"/>
      <c r="Q217" s="663"/>
      <c r="R217" s="257" t="s">
        <v>482</v>
      </c>
      <c r="S217" s="522"/>
      <c r="T217" s="221"/>
    </row>
    <row r="218" spans="1:20" s="523" customFormat="1" ht="21" x14ac:dyDescent="0.2">
      <c r="A218" s="750"/>
      <c r="B218" s="1137" t="s">
        <v>507</v>
      </c>
      <c r="C218" s="272" t="s">
        <v>503</v>
      </c>
      <c r="D218" s="1340">
        <v>35100</v>
      </c>
      <c r="E218" s="916" t="s">
        <v>333</v>
      </c>
      <c r="F218" s="585"/>
      <c r="G218" s="585"/>
      <c r="H218" s="616">
        <v>90</v>
      </c>
      <c r="I218" s="616">
        <v>90</v>
      </c>
      <c r="J218" s="616"/>
      <c r="K218" s="959"/>
      <c r="L218" s="616"/>
      <c r="M218" s="616"/>
      <c r="N218" s="616"/>
      <c r="O218" s="616"/>
      <c r="P218" s="616"/>
      <c r="Q218" s="616"/>
      <c r="R218" s="258" t="s">
        <v>482</v>
      </c>
      <c r="S218" s="522"/>
      <c r="T218" s="221"/>
    </row>
    <row r="219" spans="1:20" s="523" customFormat="1" ht="21" x14ac:dyDescent="0.2">
      <c r="A219" s="750"/>
      <c r="B219" s="1137" t="s">
        <v>504</v>
      </c>
      <c r="C219" s="272" t="s">
        <v>332</v>
      </c>
      <c r="D219" s="1340">
        <v>23400</v>
      </c>
      <c r="E219" s="916" t="s">
        <v>481</v>
      </c>
      <c r="F219" s="585"/>
      <c r="G219" s="585"/>
      <c r="H219" s="616">
        <v>60</v>
      </c>
      <c r="I219" s="616">
        <v>60</v>
      </c>
      <c r="J219" s="616"/>
      <c r="K219" s="959"/>
      <c r="L219" s="616"/>
      <c r="M219" s="616"/>
      <c r="N219" s="616"/>
      <c r="O219" s="616"/>
      <c r="P219" s="616"/>
      <c r="Q219" s="616"/>
      <c r="R219" s="258" t="s">
        <v>482</v>
      </c>
      <c r="S219" s="522"/>
      <c r="T219" s="221"/>
    </row>
    <row r="220" spans="1:20" s="523" customFormat="1" ht="21" x14ac:dyDescent="0.2">
      <c r="A220" s="750"/>
      <c r="B220" s="1137" t="s">
        <v>508</v>
      </c>
      <c r="C220" s="272" t="s">
        <v>345</v>
      </c>
      <c r="D220" s="1340">
        <v>31200</v>
      </c>
      <c r="E220" s="916" t="s">
        <v>366</v>
      </c>
      <c r="F220" s="585"/>
      <c r="G220" s="585"/>
      <c r="H220" s="616">
        <v>80</v>
      </c>
      <c r="I220" s="616">
        <v>80</v>
      </c>
      <c r="J220" s="616"/>
      <c r="K220" s="959"/>
      <c r="L220" s="616"/>
      <c r="M220" s="616"/>
      <c r="N220" s="616"/>
      <c r="O220" s="616"/>
      <c r="P220" s="616"/>
      <c r="Q220" s="616"/>
      <c r="R220" s="258" t="s">
        <v>482</v>
      </c>
      <c r="S220" s="522"/>
      <c r="T220" s="221"/>
    </row>
    <row r="221" spans="1:20" s="523" customFormat="1" ht="21" x14ac:dyDescent="0.2">
      <c r="A221" s="750"/>
      <c r="B221" s="1137" t="s">
        <v>509</v>
      </c>
      <c r="C221" s="272" t="s">
        <v>510</v>
      </c>
      <c r="D221" s="1340">
        <v>25350</v>
      </c>
      <c r="E221" s="916" t="s">
        <v>201</v>
      </c>
      <c r="F221" s="585"/>
      <c r="G221" s="585"/>
      <c r="H221" s="616">
        <v>65</v>
      </c>
      <c r="I221" s="616">
        <v>65</v>
      </c>
      <c r="J221" s="616"/>
      <c r="K221" s="959"/>
      <c r="L221" s="616"/>
      <c r="M221" s="616"/>
      <c r="N221" s="616"/>
      <c r="O221" s="616"/>
      <c r="P221" s="616"/>
      <c r="Q221" s="616"/>
      <c r="R221" s="258" t="s">
        <v>482</v>
      </c>
      <c r="S221" s="522"/>
      <c r="T221" s="221"/>
    </row>
    <row r="222" spans="1:20" s="523" customFormat="1" ht="21" x14ac:dyDescent="0.2">
      <c r="A222" s="750"/>
      <c r="B222" s="1137" t="s">
        <v>582</v>
      </c>
      <c r="C222" s="272" t="s">
        <v>146</v>
      </c>
      <c r="D222" s="1340">
        <v>48750</v>
      </c>
      <c r="E222" s="916" t="s">
        <v>276</v>
      </c>
      <c r="F222" s="585"/>
      <c r="G222" s="585"/>
      <c r="H222" s="616">
        <v>125</v>
      </c>
      <c r="I222" s="616">
        <v>125</v>
      </c>
      <c r="J222" s="616"/>
      <c r="K222" s="959"/>
      <c r="L222" s="616"/>
      <c r="M222" s="616"/>
      <c r="N222" s="616"/>
      <c r="O222" s="616"/>
      <c r="P222" s="616"/>
      <c r="Q222" s="616"/>
      <c r="R222" s="258" t="s">
        <v>482</v>
      </c>
      <c r="S222" s="522"/>
      <c r="T222" s="221"/>
    </row>
    <row r="223" spans="1:20" s="523" customFormat="1" ht="36" customHeight="1" x14ac:dyDescent="0.2">
      <c r="A223" s="750"/>
      <c r="B223" s="1142" t="s">
        <v>499</v>
      </c>
      <c r="C223" s="196"/>
      <c r="D223" s="417">
        <v>6000</v>
      </c>
      <c r="E223" s="588" t="s">
        <v>512</v>
      </c>
      <c r="F223" s="585"/>
      <c r="G223" s="585"/>
      <c r="H223" s="616">
        <v>4</v>
      </c>
      <c r="I223" s="616">
        <v>4</v>
      </c>
      <c r="J223" s="616">
        <v>4</v>
      </c>
      <c r="K223" s="910">
        <v>4</v>
      </c>
      <c r="L223" s="917">
        <v>2</v>
      </c>
      <c r="M223" s="266"/>
      <c r="N223" s="616"/>
      <c r="O223" s="616"/>
      <c r="P223" s="616"/>
      <c r="Q223" s="616"/>
      <c r="R223" s="1267" t="s">
        <v>347</v>
      </c>
      <c r="S223" s="522"/>
      <c r="T223" s="221"/>
    </row>
    <row r="224" spans="1:20" s="523" customFormat="1" ht="38.25" customHeight="1" x14ac:dyDescent="0.2">
      <c r="A224" s="1559"/>
      <c r="B224" s="1344" t="s">
        <v>354</v>
      </c>
      <c r="C224" s="1054" t="s">
        <v>184</v>
      </c>
      <c r="D224" s="1345">
        <v>65000</v>
      </c>
      <c r="E224" s="1121" t="s">
        <v>76</v>
      </c>
      <c r="F224" s="1056"/>
      <c r="G224" s="1116"/>
      <c r="H224" s="1346"/>
      <c r="I224" s="1057"/>
      <c r="J224" s="1346">
        <v>1</v>
      </c>
      <c r="K224" s="1347"/>
      <c r="L224" s="1346"/>
      <c r="M224" s="1346"/>
      <c r="N224" s="1346"/>
      <c r="O224" s="1346"/>
      <c r="P224" s="1346"/>
      <c r="Q224" s="1346"/>
      <c r="R224" s="1266" t="s">
        <v>347</v>
      </c>
      <c r="S224" s="522"/>
      <c r="T224" s="232"/>
    </row>
    <row r="225" spans="1:20" s="491" customFormat="1" ht="42" x14ac:dyDescent="0.2">
      <c r="A225" s="763">
        <v>18</v>
      </c>
      <c r="B225" s="1615" t="s">
        <v>598</v>
      </c>
      <c r="C225" s="269" t="s">
        <v>86</v>
      </c>
      <c r="D225" s="326">
        <f>D226</f>
        <v>17500</v>
      </c>
      <c r="E225" s="984"/>
      <c r="F225" s="927"/>
      <c r="G225" s="711"/>
      <c r="H225" s="712"/>
      <c r="I225" s="711"/>
      <c r="J225" s="712"/>
      <c r="K225" s="711"/>
      <c r="L225" s="711"/>
      <c r="M225" s="711"/>
      <c r="N225" s="711"/>
      <c r="O225" s="711"/>
      <c r="P225" s="711"/>
      <c r="Q225" s="711"/>
      <c r="R225" s="296" t="s">
        <v>356</v>
      </c>
      <c r="S225" s="525"/>
      <c r="T225" s="232"/>
    </row>
    <row r="226" spans="1:20" s="526" customFormat="1" ht="42" x14ac:dyDescent="0.2">
      <c r="A226" s="773"/>
      <c r="B226" s="366" t="s">
        <v>358</v>
      </c>
      <c r="C226" s="1117" t="s">
        <v>86</v>
      </c>
      <c r="D226" s="1118">
        <f>SUM(D227:D229)</f>
        <v>17500</v>
      </c>
      <c r="E226" s="1147"/>
      <c r="F226" s="1148"/>
      <c r="G226" s="1120"/>
      <c r="H226" s="1119">
        <v>50</v>
      </c>
      <c r="I226" s="1120"/>
      <c r="J226" s="1119"/>
      <c r="K226" s="1120"/>
      <c r="L226" s="1120"/>
      <c r="M226" s="1120"/>
      <c r="N226" s="1120"/>
      <c r="O226" s="1120"/>
      <c r="P226" s="1120"/>
      <c r="Q226" s="1120"/>
      <c r="R226" s="637"/>
      <c r="S226" s="522"/>
      <c r="T226" s="221" t="s">
        <v>316</v>
      </c>
    </row>
    <row r="227" spans="1:20" customFormat="1" ht="18.75" x14ac:dyDescent="0.25">
      <c r="A227" s="1568"/>
      <c r="B227" s="258"/>
      <c r="C227" s="913">
        <v>25</v>
      </c>
      <c r="D227" s="1016">
        <v>7500</v>
      </c>
      <c r="E227" s="258" t="s">
        <v>269</v>
      </c>
      <c r="F227" s="903"/>
      <c r="G227" s="258"/>
      <c r="H227" s="612">
        <v>25</v>
      </c>
      <c r="I227" s="258"/>
      <c r="J227" s="258"/>
      <c r="K227" s="258"/>
      <c r="L227" s="258"/>
      <c r="M227" s="258"/>
      <c r="N227" s="258"/>
      <c r="O227" s="258"/>
      <c r="P227" s="258"/>
      <c r="Q227" s="258"/>
      <c r="R227" s="258" t="s">
        <v>482</v>
      </c>
    </row>
    <row r="228" spans="1:20" customFormat="1" ht="18.75" x14ac:dyDescent="0.25">
      <c r="A228" s="1568"/>
      <c r="B228" s="258"/>
      <c r="C228" s="913">
        <v>25</v>
      </c>
      <c r="D228" s="1016">
        <v>7500</v>
      </c>
      <c r="E228" s="258" t="s">
        <v>333</v>
      </c>
      <c r="F228" s="903"/>
      <c r="G228" s="258"/>
      <c r="H228" s="612">
        <v>25</v>
      </c>
      <c r="I228" s="258"/>
      <c r="J228" s="258"/>
      <c r="K228" s="258"/>
      <c r="L228" s="258"/>
      <c r="M228" s="258"/>
      <c r="N228" s="258"/>
      <c r="O228" s="258"/>
      <c r="P228" s="258"/>
      <c r="Q228" s="258"/>
      <c r="R228" s="258" t="s">
        <v>482</v>
      </c>
    </row>
    <row r="229" spans="1:20" customFormat="1" ht="48" customHeight="1" x14ac:dyDescent="0.25">
      <c r="A229" s="1588"/>
      <c r="B229" s="1140" t="s">
        <v>499</v>
      </c>
      <c r="C229" s="1184"/>
      <c r="D229" s="1351">
        <v>2500</v>
      </c>
      <c r="E229" s="1121" t="s">
        <v>76</v>
      </c>
      <c r="F229" s="1352"/>
      <c r="G229" s="486"/>
      <c r="H229" s="973"/>
      <c r="I229" s="486"/>
      <c r="J229" s="486"/>
      <c r="K229" s="486"/>
      <c r="L229" s="486"/>
      <c r="M229" s="486"/>
      <c r="N229" s="486"/>
      <c r="O229" s="486"/>
      <c r="P229" s="486"/>
      <c r="Q229" s="486"/>
      <c r="R229" s="973" t="s">
        <v>356</v>
      </c>
    </row>
    <row r="230" spans="1:20" s="491" customFormat="1" ht="42.75" thickBot="1" x14ac:dyDescent="0.25">
      <c r="A230" s="1589"/>
      <c r="B230" s="1616" t="s">
        <v>599</v>
      </c>
      <c r="C230" s="1241" t="s">
        <v>168</v>
      </c>
      <c r="D230" s="1242">
        <f>D231</f>
        <v>15350</v>
      </c>
      <c r="E230" s="1243"/>
      <c r="F230" s="1244"/>
      <c r="G230" s="1244"/>
      <c r="H230" s="1245"/>
      <c r="I230" s="1244"/>
      <c r="J230" s="1246"/>
      <c r="K230" s="1244"/>
      <c r="L230" s="1244"/>
      <c r="M230" s="1244"/>
      <c r="N230" s="1244"/>
      <c r="O230" s="1244"/>
      <c r="P230" s="1244"/>
      <c r="Q230" s="1244"/>
      <c r="R230" s="1247" t="s">
        <v>498</v>
      </c>
      <c r="S230" s="493"/>
      <c r="T230" s="232"/>
    </row>
    <row r="231" spans="1:20" s="491" customFormat="1" ht="42" x14ac:dyDescent="0.2">
      <c r="A231" s="1590">
        <v>19</v>
      </c>
      <c r="B231" s="1149" t="s">
        <v>600</v>
      </c>
      <c r="C231" s="379" t="s">
        <v>168</v>
      </c>
      <c r="D231" s="380">
        <f>SUM(D233:D234)</f>
        <v>15350</v>
      </c>
      <c r="E231" s="381"/>
      <c r="F231" s="950"/>
      <c r="G231" s="950"/>
      <c r="H231" s="951"/>
      <c r="I231" s="950"/>
      <c r="J231" s="1045"/>
      <c r="K231" s="950"/>
      <c r="L231" s="950"/>
      <c r="M231" s="950"/>
      <c r="N231" s="950"/>
      <c r="O231" s="950"/>
      <c r="P231" s="950"/>
      <c r="Q231" s="950"/>
      <c r="R231" s="382" t="s">
        <v>331</v>
      </c>
      <c r="S231" s="493"/>
      <c r="T231" s="232"/>
    </row>
    <row r="232" spans="1:20" s="491" customFormat="1" ht="21" x14ac:dyDescent="0.2">
      <c r="A232" s="823"/>
      <c r="B232" s="240" t="s">
        <v>362</v>
      </c>
      <c r="C232" s="334"/>
      <c r="D232" s="369"/>
      <c r="E232" s="370"/>
      <c r="F232" s="952"/>
      <c r="G232" s="952"/>
      <c r="H232" s="953"/>
      <c r="I232" s="952"/>
      <c r="J232" s="1046"/>
      <c r="K232" s="952"/>
      <c r="L232" s="952"/>
      <c r="M232" s="952"/>
      <c r="N232" s="952"/>
      <c r="O232" s="952"/>
      <c r="P232" s="952"/>
      <c r="Q232" s="952"/>
      <c r="R232" s="372"/>
      <c r="S232" s="493"/>
      <c r="T232" s="232"/>
    </row>
    <row r="233" spans="1:20" s="526" customFormat="1" ht="21" x14ac:dyDescent="0.2">
      <c r="A233" s="735"/>
      <c r="B233" s="361" t="s">
        <v>363</v>
      </c>
      <c r="C233" s="210" t="s">
        <v>168</v>
      </c>
      <c r="D233" s="346">
        <v>12350</v>
      </c>
      <c r="E233" s="988" t="s">
        <v>487</v>
      </c>
      <c r="F233" s="954"/>
      <c r="G233" s="954"/>
      <c r="H233" s="955">
        <v>25</v>
      </c>
      <c r="I233" s="954"/>
      <c r="J233" s="627"/>
      <c r="K233" s="954"/>
      <c r="L233" s="954"/>
      <c r="M233" s="954"/>
      <c r="N233" s="954"/>
      <c r="O233" s="954"/>
      <c r="P233" s="954"/>
      <c r="Q233" s="954"/>
      <c r="R233" s="588" t="s">
        <v>331</v>
      </c>
      <c r="S233" s="522"/>
      <c r="T233" s="221" t="s">
        <v>316</v>
      </c>
    </row>
    <row r="234" spans="1:20" s="526" customFormat="1" ht="21" x14ac:dyDescent="0.2">
      <c r="A234" s="1569"/>
      <c r="B234" s="1004" t="s">
        <v>364</v>
      </c>
      <c r="C234" s="907"/>
      <c r="D234" s="1617">
        <v>3000</v>
      </c>
      <c r="E234" s="1053" t="s">
        <v>487</v>
      </c>
      <c r="F234" s="1102"/>
      <c r="G234" s="1102"/>
      <c r="H234" s="1618"/>
      <c r="I234" s="1102">
        <v>1</v>
      </c>
      <c r="J234" s="1102">
        <v>1</v>
      </c>
      <c r="K234" s="1102">
        <v>1</v>
      </c>
      <c r="L234" s="1102"/>
      <c r="M234" s="1102"/>
      <c r="N234" s="1102"/>
      <c r="O234" s="1102"/>
      <c r="P234" s="1102"/>
      <c r="Q234" s="1102"/>
      <c r="R234" s="1141" t="s">
        <v>331</v>
      </c>
      <c r="S234" s="522"/>
      <c r="T234" s="232"/>
    </row>
    <row r="235" spans="1:20" s="408" customFormat="1" ht="42.75" thickBot="1" x14ac:dyDescent="0.25">
      <c r="A235" s="1594"/>
      <c r="B235" s="1254" t="s">
        <v>601</v>
      </c>
      <c r="C235" s="1252" t="s">
        <v>314</v>
      </c>
      <c r="D235" s="1364">
        <f>D236+D268</f>
        <v>765000</v>
      </c>
      <c r="E235" s="1254"/>
      <c r="F235" s="1255"/>
      <c r="G235" s="1256"/>
      <c r="H235" s="1257"/>
      <c r="I235" s="1256"/>
      <c r="J235" s="1257"/>
      <c r="K235" s="1256"/>
      <c r="L235" s="1256"/>
      <c r="M235" s="1256"/>
      <c r="N235" s="1256"/>
      <c r="O235" s="1256"/>
      <c r="P235" s="1256"/>
      <c r="Q235" s="1256"/>
      <c r="R235" s="1252"/>
      <c r="S235" s="409"/>
    </row>
    <row r="236" spans="1:20" s="408" customFormat="1" ht="42" x14ac:dyDescent="0.2">
      <c r="A236" s="1591">
        <v>20</v>
      </c>
      <c r="B236" s="295" t="s">
        <v>602</v>
      </c>
      <c r="C236" s="347" t="s">
        <v>365</v>
      </c>
      <c r="D236" s="348">
        <f>D238+D253</f>
        <v>720000</v>
      </c>
      <c r="E236" s="998"/>
      <c r="F236" s="956"/>
      <c r="G236" s="349"/>
      <c r="H236" s="1031"/>
      <c r="I236" s="349"/>
      <c r="J236" s="1031"/>
      <c r="K236" s="349"/>
      <c r="L236" s="349"/>
      <c r="M236" s="349"/>
      <c r="N236" s="349"/>
      <c r="O236" s="349"/>
      <c r="P236" s="349"/>
      <c r="Q236" s="349"/>
      <c r="R236" s="347" t="s">
        <v>498</v>
      </c>
      <c r="S236" s="409"/>
      <c r="T236" s="232"/>
    </row>
    <row r="237" spans="1:20" s="527" customFormat="1" ht="21" x14ac:dyDescent="0.2">
      <c r="A237" s="735"/>
      <c r="B237" s="203" t="s">
        <v>377</v>
      </c>
      <c r="C237" s="201"/>
      <c r="D237" s="320"/>
      <c r="E237" s="986"/>
      <c r="F237" s="629"/>
      <c r="G237" s="587"/>
      <c r="H237" s="612"/>
      <c r="I237" s="587"/>
      <c r="J237" s="612"/>
      <c r="K237" s="587"/>
      <c r="L237" s="587"/>
      <c r="M237" s="587"/>
      <c r="N237" s="587"/>
      <c r="O237" s="587"/>
      <c r="P237" s="587"/>
      <c r="Q237" s="587"/>
      <c r="R237" s="587"/>
      <c r="S237" s="409"/>
      <c r="T237" s="232"/>
    </row>
    <row r="238" spans="1:20" s="527" customFormat="1" ht="21" x14ac:dyDescent="0.2">
      <c r="A238" s="735"/>
      <c r="B238" s="1228" t="s">
        <v>378</v>
      </c>
      <c r="C238" s="908" t="s">
        <v>365</v>
      </c>
      <c r="D238" s="1109">
        <f>SUM(D239:D252)</f>
        <v>576000</v>
      </c>
      <c r="E238" s="1128" t="s">
        <v>206</v>
      </c>
      <c r="F238" s="929"/>
      <c r="G238" s="930"/>
      <c r="H238" s="1023">
        <v>720</v>
      </c>
      <c r="I238" s="930"/>
      <c r="J238" s="1023"/>
      <c r="K238" s="930"/>
      <c r="L238" s="930"/>
      <c r="M238" s="930"/>
      <c r="N238" s="930"/>
      <c r="O238" s="930"/>
      <c r="P238" s="930"/>
      <c r="Q238" s="930"/>
      <c r="R238" s="587" t="s">
        <v>356</v>
      </c>
      <c r="S238" s="409"/>
      <c r="T238" s="221" t="s">
        <v>316</v>
      </c>
    </row>
    <row r="239" spans="1:20" ht="18.75" x14ac:dyDescent="0.2">
      <c r="A239" s="735"/>
      <c r="B239" s="1059" t="s">
        <v>515</v>
      </c>
      <c r="C239" s="913">
        <v>30</v>
      </c>
      <c r="D239" s="1516">
        <v>23700</v>
      </c>
      <c r="E239" s="258" t="s">
        <v>487</v>
      </c>
      <c r="F239" s="629"/>
      <c r="G239" s="587"/>
      <c r="H239" s="612">
        <v>30</v>
      </c>
      <c r="I239" s="587"/>
      <c r="J239" s="587"/>
      <c r="K239" s="587"/>
      <c r="L239" s="587"/>
      <c r="M239" s="587"/>
      <c r="N239" s="587"/>
      <c r="O239" s="587"/>
      <c r="P239" s="587"/>
      <c r="Q239" s="587"/>
      <c r="R239" s="258" t="s">
        <v>482</v>
      </c>
    </row>
    <row r="240" spans="1:20" ht="18.75" x14ac:dyDescent="0.2">
      <c r="A240" s="735"/>
      <c r="B240" s="1059" t="s">
        <v>516</v>
      </c>
      <c r="C240" s="913">
        <v>30</v>
      </c>
      <c r="D240" s="1516">
        <v>23700</v>
      </c>
      <c r="E240" s="258" t="s">
        <v>201</v>
      </c>
      <c r="F240" s="629"/>
      <c r="G240" s="587"/>
      <c r="H240" s="612">
        <v>30</v>
      </c>
      <c r="I240" s="587"/>
      <c r="J240" s="587"/>
      <c r="K240" s="587"/>
      <c r="L240" s="587"/>
      <c r="M240" s="587"/>
      <c r="N240" s="587"/>
      <c r="O240" s="587"/>
      <c r="P240" s="587"/>
      <c r="Q240" s="587"/>
      <c r="R240" s="258" t="s">
        <v>482</v>
      </c>
    </row>
    <row r="241" spans="1:20" s="1404" customFormat="1" ht="18.75" x14ac:dyDescent="0.3">
      <c r="A241" s="1568"/>
      <c r="B241" s="1059" t="s">
        <v>517</v>
      </c>
      <c r="C241" s="913">
        <v>30</v>
      </c>
      <c r="D241" s="1516">
        <v>23700</v>
      </c>
      <c r="E241" s="258" t="s">
        <v>481</v>
      </c>
      <c r="F241" s="1408"/>
      <c r="G241" s="1409"/>
      <c r="H241" s="1410">
        <v>30</v>
      </c>
      <c r="I241" s="1409"/>
      <c r="J241" s="1409"/>
      <c r="K241" s="1409"/>
      <c r="L241" s="1409"/>
      <c r="M241" s="1409"/>
      <c r="N241" s="1409"/>
      <c r="O241" s="1409"/>
      <c r="P241" s="1409"/>
      <c r="Q241" s="1409"/>
      <c r="R241" s="1407" t="s">
        <v>482</v>
      </c>
    </row>
    <row r="242" spans="1:20" ht="18.75" x14ac:dyDescent="0.2">
      <c r="A242" s="735"/>
      <c r="B242" s="1059" t="s">
        <v>518</v>
      </c>
      <c r="C242" s="913">
        <v>15</v>
      </c>
      <c r="D242" s="1516">
        <v>11850</v>
      </c>
      <c r="E242" s="258" t="s">
        <v>481</v>
      </c>
      <c r="F242" s="629"/>
      <c r="G242" s="587"/>
      <c r="H242" s="612">
        <v>15</v>
      </c>
      <c r="I242" s="587"/>
      <c r="J242" s="587"/>
      <c r="K242" s="587"/>
      <c r="L242" s="587"/>
      <c r="M242" s="587"/>
      <c r="N242" s="587"/>
      <c r="O242" s="587"/>
      <c r="P242" s="587"/>
      <c r="Q242" s="587"/>
      <c r="R242" s="258" t="s">
        <v>482</v>
      </c>
    </row>
    <row r="243" spans="1:20" ht="18.75" x14ac:dyDescent="0.2">
      <c r="A243" s="735"/>
      <c r="B243" s="1059" t="s">
        <v>519</v>
      </c>
      <c r="C243" s="913">
        <v>40</v>
      </c>
      <c r="D243" s="1516">
        <v>31600</v>
      </c>
      <c r="E243" s="258" t="s">
        <v>150</v>
      </c>
      <c r="F243" s="629"/>
      <c r="G243" s="587"/>
      <c r="H243" s="612">
        <v>40</v>
      </c>
      <c r="I243" s="587"/>
      <c r="J243" s="587"/>
      <c r="K243" s="587"/>
      <c r="L243" s="587"/>
      <c r="M243" s="587"/>
      <c r="N243" s="587"/>
      <c r="O243" s="587"/>
      <c r="P243" s="587"/>
      <c r="Q243" s="587"/>
      <c r="R243" s="258" t="s">
        <v>482</v>
      </c>
    </row>
    <row r="244" spans="1:20" ht="21" customHeight="1" x14ac:dyDescent="0.2">
      <c r="A244" s="1569"/>
      <c r="B244" s="1336" t="s">
        <v>518</v>
      </c>
      <c r="C244" s="1184">
        <v>70</v>
      </c>
      <c r="D244" s="1517">
        <v>55300</v>
      </c>
      <c r="E244" s="486" t="s">
        <v>201</v>
      </c>
      <c r="F244" s="972"/>
      <c r="G244" s="973"/>
      <c r="H244" s="1039">
        <v>70</v>
      </c>
      <c r="I244" s="973"/>
      <c r="J244" s="973"/>
      <c r="K244" s="973"/>
      <c r="L244" s="973"/>
      <c r="M244" s="973"/>
      <c r="N244" s="973"/>
      <c r="O244" s="973"/>
      <c r="P244" s="973"/>
      <c r="Q244" s="973"/>
      <c r="R244" s="486" t="s">
        <v>482</v>
      </c>
    </row>
    <row r="245" spans="1:20" ht="21" customHeight="1" x14ac:dyDescent="0.2">
      <c r="A245" s="823"/>
      <c r="B245" s="264" t="s">
        <v>520</v>
      </c>
      <c r="C245" s="278">
        <v>48</v>
      </c>
      <c r="D245" s="1703">
        <v>37920</v>
      </c>
      <c r="E245" s="257" t="s">
        <v>276</v>
      </c>
      <c r="F245" s="928"/>
      <c r="G245" s="680"/>
      <c r="H245" s="632">
        <v>48</v>
      </c>
      <c r="I245" s="680"/>
      <c r="J245" s="680"/>
      <c r="K245" s="680"/>
      <c r="L245" s="680"/>
      <c r="M245" s="680"/>
      <c r="N245" s="680"/>
      <c r="O245" s="680"/>
      <c r="P245" s="680"/>
      <c r="Q245" s="680"/>
      <c r="R245" s="257" t="s">
        <v>482</v>
      </c>
    </row>
    <row r="246" spans="1:20" ht="18.75" x14ac:dyDescent="0.2">
      <c r="A246" s="735"/>
      <c r="B246" s="1059" t="s">
        <v>589</v>
      </c>
      <c r="C246" s="913">
        <v>55</v>
      </c>
      <c r="D246" s="1516">
        <v>43450</v>
      </c>
      <c r="E246" s="258" t="s">
        <v>333</v>
      </c>
      <c r="F246" s="629"/>
      <c r="G246" s="587"/>
      <c r="H246" s="612">
        <v>55</v>
      </c>
      <c r="I246" s="587"/>
      <c r="J246" s="587"/>
      <c r="K246" s="587"/>
      <c r="L246" s="587"/>
      <c r="M246" s="587"/>
      <c r="N246" s="587"/>
      <c r="O246" s="587"/>
      <c r="P246" s="587"/>
      <c r="Q246" s="587"/>
      <c r="R246" s="258" t="s">
        <v>482</v>
      </c>
    </row>
    <row r="247" spans="1:20" ht="18.75" x14ac:dyDescent="0.2">
      <c r="A247" s="735"/>
      <c r="B247" s="1059" t="s">
        <v>589</v>
      </c>
      <c r="C247" s="913">
        <v>53</v>
      </c>
      <c r="D247" s="1516">
        <v>41870</v>
      </c>
      <c r="E247" s="258" t="s">
        <v>366</v>
      </c>
      <c r="F247" s="629"/>
      <c r="G247" s="587"/>
      <c r="H247" s="612">
        <v>53</v>
      </c>
      <c r="I247" s="587"/>
      <c r="J247" s="587"/>
      <c r="K247" s="587"/>
      <c r="L247" s="587"/>
      <c r="M247" s="587"/>
      <c r="N247" s="587"/>
      <c r="O247" s="587"/>
      <c r="P247" s="587"/>
      <c r="Q247" s="587"/>
      <c r="R247" s="258" t="s">
        <v>482</v>
      </c>
    </row>
    <row r="248" spans="1:20" ht="18.75" x14ac:dyDescent="0.2">
      <c r="A248" s="735"/>
      <c r="B248" s="1059" t="s">
        <v>590</v>
      </c>
      <c r="C248" s="913">
        <v>50</v>
      </c>
      <c r="D248" s="1516">
        <v>39500</v>
      </c>
      <c r="E248" s="258" t="s">
        <v>269</v>
      </c>
      <c r="F248" s="629"/>
      <c r="G248" s="587"/>
      <c r="H248" s="612">
        <v>50</v>
      </c>
      <c r="I248" s="587"/>
      <c r="J248" s="587"/>
      <c r="K248" s="587"/>
      <c r="L248" s="587"/>
      <c r="M248" s="587"/>
      <c r="N248" s="587"/>
      <c r="O248" s="587"/>
      <c r="P248" s="587"/>
      <c r="Q248" s="587"/>
      <c r="R248" s="258" t="s">
        <v>482</v>
      </c>
    </row>
    <row r="249" spans="1:20" ht="18.75" x14ac:dyDescent="0.2">
      <c r="A249" s="735"/>
      <c r="B249" s="1059" t="s">
        <v>590</v>
      </c>
      <c r="C249" s="913">
        <v>20</v>
      </c>
      <c r="D249" s="1516">
        <v>15800</v>
      </c>
      <c r="E249" s="258" t="s">
        <v>487</v>
      </c>
      <c r="F249" s="1127"/>
      <c r="G249" s="587"/>
      <c r="H249" s="612">
        <v>20</v>
      </c>
      <c r="I249" s="587"/>
      <c r="J249" s="587"/>
      <c r="K249" s="587"/>
      <c r="L249" s="587"/>
      <c r="M249" s="587"/>
      <c r="N249" s="587"/>
      <c r="O249" s="587"/>
      <c r="P249" s="587"/>
      <c r="Q249" s="587"/>
      <c r="R249" s="258" t="s">
        <v>482</v>
      </c>
    </row>
    <row r="250" spans="1:20" ht="18.75" x14ac:dyDescent="0.2">
      <c r="A250" s="735"/>
      <c r="B250" s="1059" t="s">
        <v>590</v>
      </c>
      <c r="C250" s="913">
        <v>3</v>
      </c>
      <c r="D250" s="1516">
        <v>2370</v>
      </c>
      <c r="E250" s="258" t="s">
        <v>276</v>
      </c>
      <c r="F250" s="629"/>
      <c r="G250" s="587"/>
      <c r="H250" s="612">
        <v>3</v>
      </c>
      <c r="I250" s="587"/>
      <c r="J250" s="587"/>
      <c r="K250" s="587"/>
      <c r="L250" s="587"/>
      <c r="M250" s="587"/>
      <c r="N250" s="587"/>
      <c r="O250" s="587"/>
      <c r="P250" s="587"/>
      <c r="Q250" s="587"/>
      <c r="R250" s="258" t="s">
        <v>482</v>
      </c>
    </row>
    <row r="251" spans="1:20" ht="18.75" x14ac:dyDescent="0.2">
      <c r="A251" s="735"/>
      <c r="B251" s="1059" t="s">
        <v>590</v>
      </c>
      <c r="C251" s="913">
        <v>276</v>
      </c>
      <c r="D251" s="1516">
        <v>218040</v>
      </c>
      <c r="E251" s="258" t="s">
        <v>201</v>
      </c>
      <c r="F251" s="629"/>
      <c r="G251" s="587"/>
      <c r="H251" s="612">
        <v>276</v>
      </c>
      <c r="I251" s="587"/>
      <c r="J251" s="587"/>
      <c r="K251" s="587"/>
      <c r="L251" s="587"/>
      <c r="M251" s="587"/>
      <c r="N251" s="587"/>
      <c r="O251" s="587"/>
      <c r="P251" s="587"/>
      <c r="Q251" s="587"/>
      <c r="R251" s="258" t="s">
        <v>482</v>
      </c>
    </row>
    <row r="252" spans="1:20" ht="34.5" customHeight="1" x14ac:dyDescent="0.2">
      <c r="A252" s="735"/>
      <c r="B252" s="1059" t="s">
        <v>514</v>
      </c>
      <c r="C252" s="913"/>
      <c r="D252" s="1516">
        <v>7200</v>
      </c>
      <c r="E252" s="294" t="s">
        <v>512</v>
      </c>
      <c r="F252" s="627"/>
      <c r="G252" s="612"/>
      <c r="H252" s="612">
        <v>2</v>
      </c>
      <c r="I252" s="612">
        <v>2</v>
      </c>
      <c r="J252" s="612">
        <v>2</v>
      </c>
      <c r="K252" s="612">
        <v>2</v>
      </c>
      <c r="L252" s="612"/>
      <c r="M252" s="612"/>
      <c r="N252" s="612"/>
      <c r="O252" s="612"/>
      <c r="P252" s="612"/>
      <c r="Q252" s="612"/>
      <c r="R252" s="587" t="s">
        <v>356</v>
      </c>
    </row>
    <row r="253" spans="1:20" s="527" customFormat="1" ht="21" x14ac:dyDescent="0.2">
      <c r="A253" s="735"/>
      <c r="B253" s="1228" t="s">
        <v>379</v>
      </c>
      <c r="C253" s="908" t="s">
        <v>365</v>
      </c>
      <c r="D253" s="1109">
        <f>SUM(D254:D267)</f>
        <v>144000</v>
      </c>
      <c r="E253" s="1150" t="s">
        <v>206</v>
      </c>
      <c r="F253" s="929"/>
      <c r="G253" s="930"/>
      <c r="H253" s="1023"/>
      <c r="I253" s="1023">
        <v>369</v>
      </c>
      <c r="J253" s="1023">
        <v>351</v>
      </c>
      <c r="K253" s="930"/>
      <c r="L253" s="930"/>
      <c r="M253" s="930"/>
      <c r="N253" s="930"/>
      <c r="O253" s="930"/>
      <c r="P253" s="930"/>
      <c r="Q253" s="930"/>
      <c r="R253" s="587" t="s">
        <v>356</v>
      </c>
      <c r="S253" s="409"/>
      <c r="T253" s="405"/>
    </row>
    <row r="254" spans="1:20" customFormat="1" ht="18.75" x14ac:dyDescent="0.25">
      <c r="A254" s="1568"/>
      <c r="B254" s="1059" t="s">
        <v>515</v>
      </c>
      <c r="C254" s="913">
        <v>30</v>
      </c>
      <c r="D254" s="1016">
        <v>5700</v>
      </c>
      <c r="E254" s="258" t="s">
        <v>487</v>
      </c>
      <c r="F254" s="903"/>
      <c r="G254" s="258"/>
      <c r="H254" s="913"/>
      <c r="I254" s="913">
        <v>15</v>
      </c>
      <c r="J254" s="913">
        <v>15</v>
      </c>
      <c r="K254" s="913"/>
      <c r="L254" s="258"/>
      <c r="M254" s="258"/>
      <c r="N254" s="258"/>
      <c r="O254" s="258"/>
      <c r="P254" s="258"/>
      <c r="Q254" s="258"/>
      <c r="R254" s="258" t="s">
        <v>482</v>
      </c>
    </row>
    <row r="255" spans="1:20" customFormat="1" ht="18.75" x14ac:dyDescent="0.25">
      <c r="A255" s="1568"/>
      <c r="B255" s="1059" t="s">
        <v>516</v>
      </c>
      <c r="C255" s="913">
        <v>30</v>
      </c>
      <c r="D255" s="1016">
        <v>5700</v>
      </c>
      <c r="E255" s="258" t="s">
        <v>201</v>
      </c>
      <c r="F255" s="903"/>
      <c r="G255" s="258"/>
      <c r="H255" s="913"/>
      <c r="I255" s="913">
        <v>15</v>
      </c>
      <c r="J255" s="913">
        <v>15</v>
      </c>
      <c r="K255" s="913"/>
      <c r="L255" s="258"/>
      <c r="M255" s="258"/>
      <c r="N255" s="258"/>
      <c r="O255" s="258"/>
      <c r="P255" s="258"/>
      <c r="Q255" s="258"/>
      <c r="R255" s="258" t="s">
        <v>482</v>
      </c>
    </row>
    <row r="256" spans="1:20" customFormat="1" ht="18.75" x14ac:dyDescent="0.25">
      <c r="A256" s="1568"/>
      <c r="B256" s="1059" t="s">
        <v>517</v>
      </c>
      <c r="C256" s="913">
        <v>30</v>
      </c>
      <c r="D256" s="1016">
        <v>5700</v>
      </c>
      <c r="E256" s="258" t="s">
        <v>481</v>
      </c>
      <c r="F256" s="903"/>
      <c r="G256" s="258"/>
      <c r="H256" s="913"/>
      <c r="I256" s="913">
        <v>15</v>
      </c>
      <c r="J256" s="913">
        <v>15</v>
      </c>
      <c r="K256" s="913"/>
      <c r="L256" s="258"/>
      <c r="M256" s="258"/>
      <c r="N256" s="258"/>
      <c r="O256" s="258"/>
      <c r="P256" s="258"/>
      <c r="Q256" s="258"/>
      <c r="R256" s="258" t="s">
        <v>482</v>
      </c>
    </row>
    <row r="257" spans="1:20" customFormat="1" ht="18.75" x14ac:dyDescent="0.25">
      <c r="A257" s="1568"/>
      <c r="B257" s="1059" t="s">
        <v>518</v>
      </c>
      <c r="C257" s="913">
        <v>15</v>
      </c>
      <c r="D257" s="1016">
        <v>2850</v>
      </c>
      <c r="E257" s="258" t="s">
        <v>481</v>
      </c>
      <c r="F257" s="903"/>
      <c r="G257" s="258"/>
      <c r="H257" s="913"/>
      <c r="I257" s="913">
        <v>10</v>
      </c>
      <c r="J257" s="913">
        <v>5</v>
      </c>
      <c r="K257" s="913"/>
      <c r="L257" s="258"/>
      <c r="M257" s="258"/>
      <c r="N257" s="258"/>
      <c r="O257" s="258"/>
      <c r="P257" s="258"/>
      <c r="Q257" s="258"/>
      <c r="R257" s="258" t="s">
        <v>482</v>
      </c>
    </row>
    <row r="258" spans="1:20" customFormat="1" ht="18.75" x14ac:dyDescent="0.25">
      <c r="A258" s="1568"/>
      <c r="B258" s="1059" t="s">
        <v>519</v>
      </c>
      <c r="C258" s="913">
        <v>40</v>
      </c>
      <c r="D258" s="1016">
        <v>7600</v>
      </c>
      <c r="E258" s="258" t="s">
        <v>150</v>
      </c>
      <c r="F258" s="903"/>
      <c r="G258" s="258"/>
      <c r="H258" s="913"/>
      <c r="I258" s="913">
        <v>20</v>
      </c>
      <c r="J258" s="913">
        <v>20</v>
      </c>
      <c r="K258" s="913"/>
      <c r="L258" s="258"/>
      <c r="M258" s="258"/>
      <c r="N258" s="258"/>
      <c r="O258" s="258"/>
      <c r="P258" s="258"/>
      <c r="Q258" s="258"/>
      <c r="R258" s="258" t="s">
        <v>482</v>
      </c>
    </row>
    <row r="259" spans="1:20" customFormat="1" ht="21" customHeight="1" x14ac:dyDescent="0.25">
      <c r="A259" s="1568"/>
      <c r="B259" s="1059" t="s">
        <v>518</v>
      </c>
      <c r="C259" s="913">
        <v>70</v>
      </c>
      <c r="D259" s="1016">
        <v>13300</v>
      </c>
      <c r="E259" s="258" t="s">
        <v>201</v>
      </c>
      <c r="F259" s="903"/>
      <c r="G259" s="258"/>
      <c r="H259" s="913"/>
      <c r="I259" s="913">
        <v>35</v>
      </c>
      <c r="J259" s="913">
        <v>35</v>
      </c>
      <c r="K259" s="913"/>
      <c r="L259" s="258"/>
      <c r="M259" s="258"/>
      <c r="N259" s="258"/>
      <c r="O259" s="258"/>
      <c r="P259" s="258"/>
      <c r="Q259" s="258"/>
      <c r="R259" s="258" t="s">
        <v>482</v>
      </c>
    </row>
    <row r="260" spans="1:20" customFormat="1" ht="21" customHeight="1" x14ac:dyDescent="0.25">
      <c r="A260" s="1568"/>
      <c r="B260" s="1059" t="s">
        <v>520</v>
      </c>
      <c r="C260" s="913">
        <v>48</v>
      </c>
      <c r="D260" s="1016">
        <v>9120</v>
      </c>
      <c r="E260" s="258" t="s">
        <v>276</v>
      </c>
      <c r="F260" s="903"/>
      <c r="G260" s="258"/>
      <c r="H260" s="913"/>
      <c r="I260" s="913">
        <v>25</v>
      </c>
      <c r="J260" s="913">
        <v>23</v>
      </c>
      <c r="K260" s="913"/>
      <c r="L260" s="258"/>
      <c r="M260" s="258"/>
      <c r="N260" s="258"/>
      <c r="O260" s="258"/>
      <c r="P260" s="258"/>
      <c r="Q260" s="258"/>
      <c r="R260" s="258" t="s">
        <v>482</v>
      </c>
    </row>
    <row r="261" spans="1:20" customFormat="1" ht="18.75" x14ac:dyDescent="0.25">
      <c r="A261" s="1568"/>
      <c r="B261" s="1059" t="s">
        <v>583</v>
      </c>
      <c r="C261" s="913">
        <v>55</v>
      </c>
      <c r="D261" s="1016">
        <v>10450</v>
      </c>
      <c r="E261" s="258" t="s">
        <v>333</v>
      </c>
      <c r="F261" s="903"/>
      <c r="G261" s="258"/>
      <c r="H261" s="913"/>
      <c r="I261" s="913">
        <v>30</v>
      </c>
      <c r="J261" s="913">
        <v>25</v>
      </c>
      <c r="K261" s="913"/>
      <c r="L261" s="258"/>
      <c r="M261" s="258"/>
      <c r="N261" s="258"/>
      <c r="O261" s="258"/>
      <c r="P261" s="258"/>
      <c r="Q261" s="258"/>
      <c r="R261" s="258" t="s">
        <v>482</v>
      </c>
    </row>
    <row r="262" spans="1:20" customFormat="1" ht="18.75" x14ac:dyDescent="0.25">
      <c r="A262" s="1568"/>
      <c r="B262" s="1059" t="s">
        <v>584</v>
      </c>
      <c r="C262" s="913">
        <v>53</v>
      </c>
      <c r="D262" s="1016">
        <v>10070</v>
      </c>
      <c r="E262" s="258" t="s">
        <v>366</v>
      </c>
      <c r="F262" s="903"/>
      <c r="G262" s="258"/>
      <c r="H262" s="913"/>
      <c r="I262" s="913">
        <v>28</v>
      </c>
      <c r="J262" s="913">
        <v>25</v>
      </c>
      <c r="K262" s="913"/>
      <c r="L262" s="258"/>
      <c r="M262" s="258"/>
      <c r="N262" s="258"/>
      <c r="O262" s="258"/>
      <c r="P262" s="258"/>
      <c r="Q262" s="258"/>
      <c r="R262" s="258" t="s">
        <v>482</v>
      </c>
    </row>
    <row r="263" spans="1:20" customFormat="1" ht="18.75" x14ac:dyDescent="0.25">
      <c r="A263" s="1588"/>
      <c r="B263" s="1336" t="s">
        <v>584</v>
      </c>
      <c r="C263" s="1184">
        <v>50</v>
      </c>
      <c r="D263" s="1351">
        <v>9500</v>
      </c>
      <c r="E263" s="486" t="s">
        <v>269</v>
      </c>
      <c r="F263" s="1352"/>
      <c r="G263" s="486"/>
      <c r="H263" s="1184"/>
      <c r="I263" s="1184">
        <v>25</v>
      </c>
      <c r="J263" s="1184">
        <v>25</v>
      </c>
      <c r="K263" s="1184"/>
      <c r="L263" s="486"/>
      <c r="M263" s="486"/>
      <c r="N263" s="486"/>
      <c r="O263" s="486"/>
      <c r="P263" s="486"/>
      <c r="Q263" s="486"/>
      <c r="R263" s="486" t="s">
        <v>482</v>
      </c>
    </row>
    <row r="264" spans="1:20" customFormat="1" ht="18.75" x14ac:dyDescent="0.25">
      <c r="A264" s="1598"/>
      <c r="B264" s="264" t="s">
        <v>584</v>
      </c>
      <c r="C264" s="278">
        <v>20</v>
      </c>
      <c r="D264" s="1704">
        <v>3800</v>
      </c>
      <c r="E264" s="257" t="s">
        <v>487</v>
      </c>
      <c r="F264" s="1705"/>
      <c r="G264" s="257"/>
      <c r="H264" s="278"/>
      <c r="I264" s="278">
        <v>10</v>
      </c>
      <c r="J264" s="278">
        <v>10</v>
      </c>
      <c r="K264" s="278"/>
      <c r="L264" s="257"/>
      <c r="M264" s="257"/>
      <c r="N264" s="257"/>
      <c r="O264" s="257"/>
      <c r="P264" s="257"/>
      <c r="Q264" s="257"/>
      <c r="R264" s="257" t="s">
        <v>482</v>
      </c>
    </row>
    <row r="265" spans="1:20" customFormat="1" ht="18.75" x14ac:dyDescent="0.25">
      <c r="A265" s="1568"/>
      <c r="B265" s="1059" t="s">
        <v>584</v>
      </c>
      <c r="C265" s="913">
        <v>3</v>
      </c>
      <c r="D265" s="1016">
        <v>570</v>
      </c>
      <c r="E265" s="258" t="s">
        <v>276</v>
      </c>
      <c r="F265" s="903"/>
      <c r="G265" s="258"/>
      <c r="H265" s="913"/>
      <c r="I265" s="913">
        <v>3</v>
      </c>
      <c r="J265" s="913"/>
      <c r="K265" s="913"/>
      <c r="L265" s="258"/>
      <c r="M265" s="258"/>
      <c r="N265" s="258"/>
      <c r="O265" s="258"/>
      <c r="P265" s="258"/>
      <c r="Q265" s="258"/>
      <c r="R265" s="258" t="s">
        <v>482</v>
      </c>
    </row>
    <row r="266" spans="1:20" customFormat="1" ht="18.75" x14ac:dyDescent="0.25">
      <c r="A266" s="1568"/>
      <c r="B266" s="1059" t="s">
        <v>584</v>
      </c>
      <c r="C266" s="913">
        <v>276</v>
      </c>
      <c r="D266" s="1016">
        <v>52440</v>
      </c>
      <c r="E266" s="258" t="s">
        <v>201</v>
      </c>
      <c r="F266" s="903"/>
      <c r="G266" s="258"/>
      <c r="H266" s="913"/>
      <c r="I266" s="913">
        <v>138</v>
      </c>
      <c r="J266" s="913">
        <v>138</v>
      </c>
      <c r="K266" s="913"/>
      <c r="L266" s="258"/>
      <c r="M266" s="258"/>
      <c r="N266" s="258"/>
      <c r="O266" s="258"/>
      <c r="P266" s="258"/>
      <c r="Q266" s="258"/>
      <c r="R266" s="258" t="s">
        <v>482</v>
      </c>
    </row>
    <row r="267" spans="1:20" customFormat="1" ht="32.25" customHeight="1" x14ac:dyDescent="0.2">
      <c r="A267" s="1569"/>
      <c r="B267" s="1436" t="s">
        <v>514</v>
      </c>
      <c r="C267" s="1437"/>
      <c r="D267" s="1438">
        <v>7200</v>
      </c>
      <c r="E267" s="1116" t="s">
        <v>512</v>
      </c>
      <c r="F267" s="1133"/>
      <c r="G267" s="1145"/>
      <c r="H267" s="1437"/>
      <c r="I267" s="1437">
        <v>1</v>
      </c>
      <c r="J267" s="1437">
        <v>1</v>
      </c>
      <c r="K267" s="1437">
        <v>1</v>
      </c>
      <c r="L267" s="1145"/>
      <c r="M267" s="1145"/>
      <c r="N267" s="1145"/>
      <c r="O267" s="1145"/>
      <c r="P267" s="1145"/>
      <c r="Q267" s="1145"/>
      <c r="R267" s="1116" t="s">
        <v>356</v>
      </c>
    </row>
    <row r="268" spans="1:20" s="408" customFormat="1" ht="37.5" x14ac:dyDescent="0.2">
      <c r="A268" s="1592">
        <v>21</v>
      </c>
      <c r="B268" s="1406" t="s">
        <v>603</v>
      </c>
      <c r="C268" s="1152" t="s">
        <v>146</v>
      </c>
      <c r="D268" s="386">
        <f>D271+D276+D277</f>
        <v>45000</v>
      </c>
      <c r="E268" s="1153"/>
      <c r="F268" s="1154"/>
      <c r="G268" s="799"/>
      <c r="H268" s="809"/>
      <c r="I268" s="799"/>
      <c r="J268" s="809"/>
      <c r="K268" s="799"/>
      <c r="L268" s="799"/>
      <c r="M268" s="799"/>
      <c r="N268" s="799"/>
      <c r="O268" s="799"/>
      <c r="P268" s="799"/>
      <c r="Q268" s="799"/>
      <c r="R268" s="1152" t="s">
        <v>550</v>
      </c>
      <c r="S268" s="409"/>
    </row>
    <row r="269" spans="1:20" ht="42" x14ac:dyDescent="0.2">
      <c r="A269" s="810"/>
      <c r="B269" s="157" t="s">
        <v>348</v>
      </c>
      <c r="C269" s="276"/>
      <c r="D269" s="157"/>
      <c r="E269" s="999"/>
      <c r="F269" s="957"/>
      <c r="G269" s="682"/>
      <c r="H269" s="1032"/>
      <c r="I269" s="682"/>
      <c r="J269" s="1032"/>
      <c r="K269" s="682"/>
      <c r="L269" s="682"/>
      <c r="M269" s="682"/>
      <c r="N269" s="682"/>
      <c r="O269" s="682"/>
      <c r="P269" s="682"/>
      <c r="Q269" s="682"/>
      <c r="R269" s="682"/>
      <c r="S269" s="398"/>
    </row>
    <row r="270" spans="1:20" ht="39" x14ac:dyDescent="0.2">
      <c r="A270" s="821"/>
      <c r="B270" s="1212" t="s">
        <v>349</v>
      </c>
      <c r="C270" s="277"/>
      <c r="D270" s="154"/>
      <c r="E270" s="1000"/>
      <c r="F270" s="958"/>
      <c r="G270" s="158"/>
      <c r="H270" s="641"/>
      <c r="I270" s="158"/>
      <c r="J270" s="641"/>
      <c r="K270" s="158"/>
      <c r="L270" s="158"/>
      <c r="M270" s="158"/>
      <c r="N270" s="158"/>
      <c r="O270" s="158"/>
      <c r="P270" s="158"/>
      <c r="Q270" s="158"/>
      <c r="R270" s="158" t="s">
        <v>147</v>
      </c>
      <c r="S270" s="398"/>
    </row>
    <row r="271" spans="1:20" ht="21" x14ac:dyDescent="0.2">
      <c r="A271" s="821"/>
      <c r="B271" s="573" t="s">
        <v>350</v>
      </c>
      <c r="C271" s="1204" t="s">
        <v>146</v>
      </c>
      <c r="D271" s="909">
        <f>SUM(D272:D274)</f>
        <v>25000</v>
      </c>
      <c r="E271" s="1249"/>
      <c r="F271" s="1206"/>
      <c r="G271" s="1207"/>
      <c r="H271" s="1208"/>
      <c r="I271" s="1207">
        <v>125</v>
      </c>
      <c r="J271" s="1208"/>
      <c r="K271" s="1207"/>
      <c r="L271" s="1207"/>
      <c r="M271" s="1207"/>
      <c r="N271" s="1207"/>
      <c r="O271" s="1207"/>
      <c r="P271" s="1207"/>
      <c r="Q271" s="1207"/>
      <c r="R271" s="158" t="s">
        <v>147</v>
      </c>
      <c r="S271" s="398"/>
      <c r="T271" s="221" t="s">
        <v>316</v>
      </c>
    </row>
    <row r="272" spans="1:20" s="1151" customFormat="1" ht="18.75" x14ac:dyDescent="0.3">
      <c r="A272" s="1568"/>
      <c r="B272" s="258"/>
      <c r="C272" s="1059" t="s">
        <v>521</v>
      </c>
      <c r="D272" s="905">
        <v>9000</v>
      </c>
      <c r="E272" s="1001" t="s">
        <v>269</v>
      </c>
      <c r="F272" s="903"/>
      <c r="G272" s="258"/>
      <c r="H272" s="258"/>
      <c r="I272" s="258">
        <v>45</v>
      </c>
      <c r="J272" s="258"/>
      <c r="K272" s="258"/>
      <c r="L272" s="258"/>
      <c r="M272" s="258"/>
      <c r="N272" s="258"/>
      <c r="O272" s="258"/>
      <c r="P272" s="258"/>
      <c r="Q272" s="258"/>
      <c r="R272" s="258" t="s">
        <v>482</v>
      </c>
    </row>
    <row r="273" spans="1:20" s="1151" customFormat="1" ht="18.75" x14ac:dyDescent="0.3">
      <c r="A273" s="1568"/>
      <c r="B273" s="258"/>
      <c r="C273" s="1059" t="s">
        <v>187</v>
      </c>
      <c r="D273" s="905">
        <v>8000</v>
      </c>
      <c r="E273" s="1044" t="s">
        <v>487</v>
      </c>
      <c r="F273" s="903"/>
      <c r="G273" s="258"/>
      <c r="H273" s="258"/>
      <c r="I273" s="258">
        <v>40</v>
      </c>
      <c r="J273" s="258"/>
      <c r="K273" s="258"/>
      <c r="L273" s="258"/>
      <c r="M273" s="258"/>
      <c r="N273" s="258"/>
      <c r="O273" s="258"/>
      <c r="P273" s="258"/>
      <c r="Q273" s="258"/>
      <c r="R273" s="258" t="s">
        <v>482</v>
      </c>
    </row>
    <row r="274" spans="1:20" s="1151" customFormat="1" ht="18.75" x14ac:dyDescent="0.3">
      <c r="A274" s="1568"/>
      <c r="B274" s="258"/>
      <c r="C274" s="1059" t="s">
        <v>187</v>
      </c>
      <c r="D274" s="905">
        <v>8000</v>
      </c>
      <c r="E274" s="258" t="s">
        <v>333</v>
      </c>
      <c r="F274" s="903"/>
      <c r="G274" s="258"/>
      <c r="H274" s="258"/>
      <c r="I274" s="258">
        <v>40</v>
      </c>
      <c r="J274" s="258"/>
      <c r="K274" s="258"/>
      <c r="L274" s="258"/>
      <c r="M274" s="258"/>
      <c r="N274" s="258"/>
      <c r="O274" s="258"/>
      <c r="P274" s="258"/>
      <c r="Q274" s="258"/>
      <c r="R274" s="258" t="s">
        <v>482</v>
      </c>
    </row>
    <row r="275" spans="1:20" ht="21" x14ac:dyDescent="0.2">
      <c r="A275" s="821"/>
      <c r="B275" s="154" t="s">
        <v>351</v>
      </c>
      <c r="C275" s="277"/>
      <c r="D275" s="164"/>
      <c r="E275" s="1000"/>
      <c r="F275" s="958"/>
      <c r="G275" s="158"/>
      <c r="H275" s="641"/>
      <c r="I275" s="158"/>
      <c r="J275" s="641"/>
      <c r="K275" s="158"/>
      <c r="L275" s="158"/>
      <c r="M275" s="158"/>
      <c r="N275" s="158"/>
      <c r="O275" s="158"/>
      <c r="P275" s="158"/>
      <c r="Q275" s="158"/>
      <c r="R275" s="158"/>
      <c r="S275" s="398"/>
    </row>
    <row r="276" spans="1:20" ht="21" x14ac:dyDescent="0.2">
      <c r="A276" s="821"/>
      <c r="B276" s="154" t="s">
        <v>352</v>
      </c>
      <c r="C276" s="277" t="s">
        <v>148</v>
      </c>
      <c r="D276" s="164">
        <v>10000</v>
      </c>
      <c r="E276" s="1001" t="s">
        <v>150</v>
      </c>
      <c r="F276" s="958"/>
      <c r="G276" s="158"/>
      <c r="H276" s="641">
        <v>1</v>
      </c>
      <c r="I276" s="158"/>
      <c r="J276" s="641"/>
      <c r="K276" s="158"/>
      <c r="L276" s="158"/>
      <c r="M276" s="158"/>
      <c r="N276" s="158"/>
      <c r="O276" s="158"/>
      <c r="P276" s="158"/>
      <c r="Q276" s="158"/>
      <c r="R276" s="158" t="s">
        <v>482</v>
      </c>
      <c r="S276" s="398"/>
    </row>
    <row r="277" spans="1:20" ht="30.75" customHeight="1" x14ac:dyDescent="0.2">
      <c r="A277" s="1593"/>
      <c r="B277" s="1405" t="s">
        <v>514</v>
      </c>
      <c r="C277" s="1260"/>
      <c r="D277" s="1261">
        <v>10000</v>
      </c>
      <c r="E277" s="1411" t="s">
        <v>512</v>
      </c>
      <c r="F277" s="1262"/>
      <c r="G277" s="1263">
        <v>1</v>
      </c>
      <c r="H277" s="1264"/>
      <c r="I277" s="1263">
        <v>1</v>
      </c>
      <c r="J277" s="1264"/>
      <c r="K277" s="1263"/>
      <c r="L277" s="1263"/>
      <c r="M277" s="1263"/>
      <c r="N277" s="1263"/>
      <c r="O277" s="1263"/>
      <c r="P277" s="1263"/>
      <c r="Q277" s="1263"/>
      <c r="R277" s="1263" t="s">
        <v>569</v>
      </c>
      <c r="S277" s="398"/>
    </row>
    <row r="278" spans="1:20" s="408" customFormat="1" ht="42.75" thickBot="1" x14ac:dyDescent="0.25">
      <c r="A278" s="1594">
        <v>22</v>
      </c>
      <c r="B278" s="1254" t="s">
        <v>604</v>
      </c>
      <c r="C278" s="1252" t="s">
        <v>369</v>
      </c>
      <c r="D278" s="1253">
        <f>D279</f>
        <v>1276700</v>
      </c>
      <c r="E278" s="1254"/>
      <c r="F278" s="1255"/>
      <c r="G278" s="1256"/>
      <c r="H278" s="1257"/>
      <c r="I278" s="1256"/>
      <c r="J278" s="1257"/>
      <c r="K278" s="1256"/>
      <c r="L278" s="1256"/>
      <c r="M278" s="1256"/>
      <c r="N278" s="1256"/>
      <c r="O278" s="1256"/>
      <c r="P278" s="1256"/>
      <c r="Q278" s="1256"/>
      <c r="R278" s="1252" t="s">
        <v>498</v>
      </c>
      <c r="S278" s="409"/>
      <c r="T278" s="401"/>
    </row>
    <row r="279" spans="1:20" s="311" customFormat="1" ht="42" x14ac:dyDescent="0.2">
      <c r="A279" s="1590"/>
      <c r="B279" s="435" t="s">
        <v>605</v>
      </c>
      <c r="C279" s="379" t="s">
        <v>369</v>
      </c>
      <c r="D279" s="1155">
        <f>D280+D290+D300+D305+D315+D325</f>
        <v>1276700</v>
      </c>
      <c r="E279" s="1156"/>
      <c r="F279" s="1157"/>
      <c r="G279" s="1158"/>
      <c r="H279" s="1159"/>
      <c r="I279" s="1158"/>
      <c r="J279" s="1159"/>
      <c r="K279" s="1160"/>
      <c r="L279" s="1158"/>
      <c r="M279" s="1158"/>
      <c r="N279" s="1158"/>
      <c r="O279" s="1158"/>
      <c r="P279" s="1158"/>
      <c r="Q279" s="1158"/>
      <c r="R279" s="1268" t="s">
        <v>347</v>
      </c>
      <c r="S279" s="398"/>
      <c r="T279" s="401"/>
    </row>
    <row r="280" spans="1:20" s="311" customFormat="1" ht="39.75" x14ac:dyDescent="0.2">
      <c r="A280" s="745"/>
      <c r="B280" s="1620" t="s">
        <v>561</v>
      </c>
      <c r="C280" s="1621" t="s">
        <v>369</v>
      </c>
      <c r="D280" s="1622">
        <f>SUM(D281:D289)</f>
        <v>344000</v>
      </c>
      <c r="E280" s="1623" t="s">
        <v>206</v>
      </c>
      <c r="F280" s="1624"/>
      <c r="G280" s="1625">
        <v>39</v>
      </c>
      <c r="H280" s="1625"/>
      <c r="I280" s="1624"/>
      <c r="J280" s="1625"/>
      <c r="K280" s="1626"/>
      <c r="L280" s="1624"/>
      <c r="M280" s="1624"/>
      <c r="N280" s="1624"/>
      <c r="O280" s="1624"/>
      <c r="P280" s="1624"/>
      <c r="Q280" s="1624"/>
      <c r="R280" s="694"/>
      <c r="S280" s="398"/>
      <c r="T280" s="232"/>
    </row>
    <row r="281" spans="1:20" s="311" customFormat="1" ht="31.5" x14ac:dyDescent="0.2">
      <c r="A281" s="742"/>
      <c r="B281" s="824" t="s">
        <v>532</v>
      </c>
      <c r="C281" s="1164" t="s">
        <v>523</v>
      </c>
      <c r="D281" s="1095">
        <v>39000</v>
      </c>
      <c r="E281" s="1162" t="s">
        <v>150</v>
      </c>
      <c r="F281" s="914"/>
      <c r="G281" s="663">
        <v>5</v>
      </c>
      <c r="H281" s="914"/>
      <c r="I281" s="914"/>
      <c r="J281" s="914"/>
      <c r="K281" s="1518"/>
      <c r="L281" s="914"/>
      <c r="M281" s="914"/>
      <c r="N281" s="914"/>
      <c r="O281" s="914"/>
      <c r="P281" s="914"/>
      <c r="Q281" s="914"/>
      <c r="R281" s="259" t="s">
        <v>482</v>
      </c>
      <c r="S281" s="398"/>
      <c r="T281" s="232"/>
    </row>
    <row r="282" spans="1:20" s="311" customFormat="1" ht="31.5" x14ac:dyDescent="0.2">
      <c r="A282" s="750"/>
      <c r="B282" s="1211" t="s">
        <v>533</v>
      </c>
      <c r="C282" s="910" t="s">
        <v>525</v>
      </c>
      <c r="D282" s="1091">
        <v>78000</v>
      </c>
      <c r="E282" s="300" t="s">
        <v>269</v>
      </c>
      <c r="F282" s="266"/>
      <c r="G282" s="616">
        <v>10</v>
      </c>
      <c r="H282" s="266"/>
      <c r="I282" s="266"/>
      <c r="J282" s="266"/>
      <c r="K282" s="915"/>
      <c r="L282" s="266"/>
      <c r="M282" s="266"/>
      <c r="N282" s="266"/>
      <c r="O282" s="266"/>
      <c r="P282" s="266"/>
      <c r="Q282" s="266"/>
      <c r="R282" s="903" t="s">
        <v>482</v>
      </c>
      <c r="S282" s="398"/>
      <c r="T282" s="232"/>
    </row>
    <row r="283" spans="1:20" s="311" customFormat="1" ht="21" x14ac:dyDescent="0.2">
      <c r="A283" s="750"/>
      <c r="B283" s="1353" t="s">
        <v>526</v>
      </c>
      <c r="C283" s="910" t="s">
        <v>523</v>
      </c>
      <c r="D283" s="1091">
        <v>51000</v>
      </c>
      <c r="E283" s="300" t="s">
        <v>487</v>
      </c>
      <c r="F283" s="266"/>
      <c r="G283" s="616">
        <v>5</v>
      </c>
      <c r="H283" s="266"/>
      <c r="I283" s="266"/>
      <c r="J283" s="266"/>
      <c r="K283" s="915"/>
      <c r="L283" s="266"/>
      <c r="M283" s="266"/>
      <c r="N283" s="266"/>
      <c r="O283" s="266"/>
      <c r="P283" s="266"/>
      <c r="Q283" s="266"/>
      <c r="R283" s="903" t="s">
        <v>482</v>
      </c>
      <c r="S283" s="398"/>
      <c r="T283" s="232"/>
    </row>
    <row r="284" spans="1:20" s="311" customFormat="1" ht="21" x14ac:dyDescent="0.2">
      <c r="A284" s="750"/>
      <c r="B284" s="1353" t="s">
        <v>527</v>
      </c>
      <c r="C284" s="910" t="s">
        <v>370</v>
      </c>
      <c r="D284" s="1091">
        <v>23400</v>
      </c>
      <c r="E284" s="300" t="s">
        <v>333</v>
      </c>
      <c r="F284" s="266"/>
      <c r="G284" s="616">
        <v>3</v>
      </c>
      <c r="H284" s="266"/>
      <c r="I284" s="266"/>
      <c r="J284" s="266"/>
      <c r="K284" s="915"/>
      <c r="L284" s="266"/>
      <c r="M284" s="266"/>
      <c r="N284" s="266"/>
      <c r="O284" s="266"/>
      <c r="P284" s="266"/>
      <c r="Q284" s="266"/>
      <c r="R284" s="903" t="s">
        <v>482</v>
      </c>
      <c r="S284" s="398"/>
      <c r="T284" s="232"/>
    </row>
    <row r="285" spans="1:20" s="311" customFormat="1" ht="21" x14ac:dyDescent="0.2">
      <c r="A285" s="750"/>
      <c r="B285" s="1353" t="s">
        <v>528</v>
      </c>
      <c r="C285" s="910" t="s">
        <v>529</v>
      </c>
      <c r="D285" s="1091">
        <v>31200</v>
      </c>
      <c r="E285" s="300" t="s">
        <v>481</v>
      </c>
      <c r="F285" s="266"/>
      <c r="G285" s="616">
        <v>4</v>
      </c>
      <c r="H285" s="266"/>
      <c r="I285" s="266"/>
      <c r="J285" s="266"/>
      <c r="K285" s="915"/>
      <c r="L285" s="266"/>
      <c r="M285" s="266"/>
      <c r="N285" s="266"/>
      <c r="O285" s="266"/>
      <c r="P285" s="266"/>
      <c r="Q285" s="266"/>
      <c r="R285" s="903" t="s">
        <v>482</v>
      </c>
      <c r="S285" s="398"/>
      <c r="T285" s="232"/>
    </row>
    <row r="286" spans="1:20" s="311" customFormat="1" ht="31.5" x14ac:dyDescent="0.2">
      <c r="A286" s="750"/>
      <c r="B286" s="1211" t="s">
        <v>534</v>
      </c>
      <c r="C286" s="910" t="s">
        <v>530</v>
      </c>
      <c r="D286" s="1091">
        <v>70400</v>
      </c>
      <c r="E286" s="300" t="s">
        <v>366</v>
      </c>
      <c r="F286" s="266"/>
      <c r="G286" s="616">
        <v>8</v>
      </c>
      <c r="H286" s="266"/>
      <c r="I286" s="266"/>
      <c r="J286" s="266"/>
      <c r="K286" s="915"/>
      <c r="L286" s="266"/>
      <c r="M286" s="266"/>
      <c r="N286" s="266"/>
      <c r="O286" s="266"/>
      <c r="P286" s="266"/>
      <c r="Q286" s="266"/>
      <c r="R286" s="903" t="s">
        <v>482</v>
      </c>
      <c r="S286" s="398"/>
      <c r="T286" s="232"/>
    </row>
    <row r="287" spans="1:20" s="311" customFormat="1" ht="21" x14ac:dyDescent="0.2">
      <c r="A287" s="750"/>
      <c r="B287" s="1353" t="s">
        <v>535</v>
      </c>
      <c r="C287" s="910" t="s">
        <v>162</v>
      </c>
      <c r="D287" s="1091">
        <v>15600</v>
      </c>
      <c r="E287" s="300" t="s">
        <v>201</v>
      </c>
      <c r="F287" s="266"/>
      <c r="G287" s="616">
        <v>2</v>
      </c>
      <c r="H287" s="266"/>
      <c r="I287" s="266"/>
      <c r="J287" s="266"/>
      <c r="K287" s="915"/>
      <c r="L287" s="266"/>
      <c r="M287" s="266"/>
      <c r="N287" s="266"/>
      <c r="O287" s="266"/>
      <c r="P287" s="266"/>
      <c r="Q287" s="266"/>
      <c r="R287" s="903" t="s">
        <v>482</v>
      </c>
      <c r="S287" s="398"/>
      <c r="T287" s="232"/>
    </row>
    <row r="288" spans="1:20" s="311" customFormat="1" ht="21" x14ac:dyDescent="0.2">
      <c r="A288" s="750"/>
      <c r="B288" s="1353" t="s">
        <v>531</v>
      </c>
      <c r="C288" s="910" t="s">
        <v>162</v>
      </c>
      <c r="D288" s="1091">
        <v>27600</v>
      </c>
      <c r="E288" s="300" t="s">
        <v>276</v>
      </c>
      <c r="F288" s="266"/>
      <c r="G288" s="616">
        <v>2</v>
      </c>
      <c r="H288" s="266"/>
      <c r="I288" s="266"/>
      <c r="J288" s="266"/>
      <c r="K288" s="915"/>
      <c r="L288" s="266"/>
      <c r="M288" s="266"/>
      <c r="N288" s="266"/>
      <c r="O288" s="266"/>
      <c r="P288" s="266"/>
      <c r="Q288" s="266"/>
      <c r="R288" s="903" t="s">
        <v>482</v>
      </c>
      <c r="S288" s="398"/>
      <c r="T288" s="232"/>
    </row>
    <row r="289" spans="1:20" s="311" customFormat="1" ht="31.5" customHeight="1" x14ac:dyDescent="0.2">
      <c r="A289" s="1559"/>
      <c r="B289" s="1140" t="s">
        <v>499</v>
      </c>
      <c r="C289" s="1167" t="s">
        <v>369</v>
      </c>
      <c r="D289" s="1092">
        <v>7800</v>
      </c>
      <c r="E289" s="1141" t="s">
        <v>512</v>
      </c>
      <c r="F289" s="1133"/>
      <c r="G289" s="1057">
        <v>39</v>
      </c>
      <c r="H289" s="1133"/>
      <c r="I289" s="1133"/>
      <c r="J289" s="1133"/>
      <c r="K289" s="1519"/>
      <c r="L289" s="1133"/>
      <c r="M289" s="1133"/>
      <c r="N289" s="1133"/>
      <c r="O289" s="1133"/>
      <c r="P289" s="1133"/>
      <c r="Q289" s="1133"/>
      <c r="R289" s="1270" t="s">
        <v>347</v>
      </c>
      <c r="S289" s="398"/>
      <c r="T289" s="232"/>
    </row>
    <row r="290" spans="1:20" s="311" customFormat="1" ht="42" x14ac:dyDescent="0.2">
      <c r="A290" s="742"/>
      <c r="B290" s="240" t="s">
        <v>562</v>
      </c>
      <c r="C290" s="1050" t="s">
        <v>371</v>
      </c>
      <c r="D290" s="1161">
        <f>SUM(D291:D299)</f>
        <v>640000</v>
      </c>
      <c r="E290" s="1619" t="s">
        <v>206</v>
      </c>
      <c r="F290" s="1052"/>
      <c r="G290" s="1052"/>
      <c r="H290" s="1052">
        <v>36</v>
      </c>
      <c r="I290" s="1052">
        <v>36</v>
      </c>
      <c r="J290" s="1052"/>
      <c r="K290" s="1706"/>
      <c r="L290" s="1051"/>
      <c r="M290" s="1051"/>
      <c r="N290" s="1051"/>
      <c r="O290" s="1051"/>
      <c r="P290" s="1051"/>
      <c r="Q290" s="1051"/>
      <c r="R290" s="1051"/>
      <c r="S290" s="398"/>
      <c r="T290" s="221" t="s">
        <v>316</v>
      </c>
    </row>
    <row r="291" spans="1:20" s="311" customFormat="1" ht="21" x14ac:dyDescent="0.2">
      <c r="A291" s="750"/>
      <c r="B291" s="1354" t="s">
        <v>522</v>
      </c>
      <c r="C291" s="910" t="s">
        <v>370</v>
      </c>
      <c r="D291" s="1091">
        <v>46800</v>
      </c>
      <c r="E291" s="300" t="s">
        <v>150</v>
      </c>
      <c r="F291" s="266"/>
      <c r="G291" s="266"/>
      <c r="H291" s="616">
        <v>3</v>
      </c>
      <c r="I291" s="616">
        <v>3</v>
      </c>
      <c r="J291" s="266"/>
      <c r="K291" s="915"/>
      <c r="L291" s="266"/>
      <c r="M291" s="266"/>
      <c r="N291" s="266"/>
      <c r="O291" s="266"/>
      <c r="P291" s="266"/>
      <c r="Q291" s="266"/>
      <c r="R291" s="903" t="s">
        <v>482</v>
      </c>
      <c r="S291" s="398"/>
      <c r="T291" s="221"/>
    </row>
    <row r="292" spans="1:20" s="311" customFormat="1" ht="31.5" x14ac:dyDescent="0.2">
      <c r="A292" s="750"/>
      <c r="B292" s="640" t="s">
        <v>533</v>
      </c>
      <c r="C292" s="910" t="s">
        <v>525</v>
      </c>
      <c r="D292" s="1091">
        <v>156000</v>
      </c>
      <c r="E292" s="300" t="s">
        <v>269</v>
      </c>
      <c r="F292" s="266"/>
      <c r="G292" s="266"/>
      <c r="H292" s="616">
        <v>10</v>
      </c>
      <c r="I292" s="616">
        <v>10</v>
      </c>
      <c r="J292" s="266"/>
      <c r="K292" s="915"/>
      <c r="L292" s="266"/>
      <c r="M292" s="266"/>
      <c r="N292" s="266"/>
      <c r="O292" s="266"/>
      <c r="P292" s="266"/>
      <c r="Q292" s="266"/>
      <c r="R292" s="903" t="s">
        <v>482</v>
      </c>
      <c r="S292" s="398"/>
      <c r="T292" s="221"/>
    </row>
    <row r="293" spans="1:20" s="311" customFormat="1" ht="21" x14ac:dyDescent="0.2">
      <c r="A293" s="750"/>
      <c r="B293" s="1354" t="s">
        <v>526</v>
      </c>
      <c r="C293" s="910" t="s">
        <v>523</v>
      </c>
      <c r="D293" s="1091">
        <v>102000</v>
      </c>
      <c r="E293" s="300" t="s">
        <v>487</v>
      </c>
      <c r="F293" s="266"/>
      <c r="G293" s="266"/>
      <c r="H293" s="616">
        <v>5</v>
      </c>
      <c r="I293" s="616">
        <v>5</v>
      </c>
      <c r="J293" s="266"/>
      <c r="K293" s="915"/>
      <c r="L293" s="266"/>
      <c r="M293" s="266"/>
      <c r="N293" s="266"/>
      <c r="O293" s="266"/>
      <c r="P293" s="266"/>
      <c r="Q293" s="266"/>
      <c r="R293" s="903" t="s">
        <v>482</v>
      </c>
      <c r="S293" s="398"/>
      <c r="T293" s="221"/>
    </row>
    <row r="294" spans="1:20" s="311" customFormat="1" ht="21" x14ac:dyDescent="0.2">
      <c r="A294" s="750"/>
      <c r="B294" s="1354" t="s">
        <v>527</v>
      </c>
      <c r="C294" s="910" t="s">
        <v>370</v>
      </c>
      <c r="D294" s="1091">
        <v>46800</v>
      </c>
      <c r="E294" s="300" t="s">
        <v>333</v>
      </c>
      <c r="F294" s="266"/>
      <c r="G294" s="266"/>
      <c r="H294" s="616">
        <v>3</v>
      </c>
      <c r="I294" s="616">
        <v>3</v>
      </c>
      <c r="J294" s="266"/>
      <c r="K294" s="915"/>
      <c r="L294" s="266"/>
      <c r="M294" s="266"/>
      <c r="N294" s="266"/>
      <c r="O294" s="266"/>
      <c r="P294" s="266"/>
      <c r="Q294" s="266"/>
      <c r="R294" s="903" t="s">
        <v>482</v>
      </c>
      <c r="S294" s="398"/>
      <c r="T294" s="221"/>
    </row>
    <row r="295" spans="1:20" s="311" customFormat="1" ht="21" x14ac:dyDescent="0.2">
      <c r="A295" s="750"/>
      <c r="B295" s="1354" t="s">
        <v>528</v>
      </c>
      <c r="C295" s="910" t="s">
        <v>529</v>
      </c>
      <c r="D295" s="1091">
        <v>62400</v>
      </c>
      <c r="E295" s="300" t="s">
        <v>481</v>
      </c>
      <c r="F295" s="266"/>
      <c r="G295" s="266"/>
      <c r="H295" s="616">
        <v>4</v>
      </c>
      <c r="I295" s="616">
        <v>4</v>
      </c>
      <c r="J295" s="266"/>
      <c r="K295" s="915"/>
      <c r="L295" s="266"/>
      <c r="M295" s="266"/>
      <c r="N295" s="266"/>
      <c r="O295" s="266"/>
      <c r="P295" s="266"/>
      <c r="Q295" s="266"/>
      <c r="R295" s="903" t="s">
        <v>482</v>
      </c>
      <c r="S295" s="398"/>
      <c r="T295" s="221"/>
    </row>
    <row r="296" spans="1:20" s="311" customFormat="1" ht="31.5" x14ac:dyDescent="0.2">
      <c r="A296" s="750"/>
      <c r="B296" s="640" t="s">
        <v>537</v>
      </c>
      <c r="C296" s="910" t="s">
        <v>530</v>
      </c>
      <c r="D296" s="1091">
        <v>140800</v>
      </c>
      <c r="E296" s="300" t="s">
        <v>366</v>
      </c>
      <c r="F296" s="266"/>
      <c r="G296" s="266"/>
      <c r="H296" s="616">
        <v>8</v>
      </c>
      <c r="I296" s="616">
        <v>8</v>
      </c>
      <c r="J296" s="266"/>
      <c r="K296" s="915"/>
      <c r="L296" s="266"/>
      <c r="M296" s="266"/>
      <c r="N296" s="266"/>
      <c r="O296" s="266"/>
      <c r="P296" s="266"/>
      <c r="Q296" s="266"/>
      <c r="R296" s="903" t="s">
        <v>482</v>
      </c>
      <c r="S296" s="398"/>
      <c r="T296" s="221"/>
    </row>
    <row r="297" spans="1:20" s="311" customFormat="1" ht="21" x14ac:dyDescent="0.2">
      <c r="A297" s="750"/>
      <c r="B297" s="1354" t="s">
        <v>536</v>
      </c>
      <c r="C297" s="910" t="s">
        <v>148</v>
      </c>
      <c r="D297" s="1091">
        <v>15600</v>
      </c>
      <c r="E297" s="300" t="s">
        <v>201</v>
      </c>
      <c r="F297" s="910"/>
      <c r="G297" s="910"/>
      <c r="H297" s="616">
        <v>1</v>
      </c>
      <c r="I297" s="616">
        <v>1</v>
      </c>
      <c r="J297" s="910"/>
      <c r="K297" s="917"/>
      <c r="L297" s="910"/>
      <c r="M297" s="910"/>
      <c r="N297" s="910"/>
      <c r="O297" s="910"/>
      <c r="P297" s="910"/>
      <c r="Q297" s="910"/>
      <c r="R297" s="903" t="s">
        <v>482</v>
      </c>
      <c r="S297" s="398"/>
      <c r="T297" s="221"/>
    </row>
    <row r="298" spans="1:20" s="311" customFormat="1" ht="21" x14ac:dyDescent="0.2">
      <c r="A298" s="750"/>
      <c r="B298" s="1354" t="s">
        <v>531</v>
      </c>
      <c r="C298" s="910" t="s">
        <v>162</v>
      </c>
      <c r="D298" s="1091">
        <v>55200</v>
      </c>
      <c r="E298" s="300" t="s">
        <v>276</v>
      </c>
      <c r="F298" s="910"/>
      <c r="G298" s="910"/>
      <c r="H298" s="616">
        <v>2</v>
      </c>
      <c r="I298" s="616">
        <v>2</v>
      </c>
      <c r="J298" s="910"/>
      <c r="K298" s="917"/>
      <c r="L298" s="910"/>
      <c r="M298" s="910"/>
      <c r="N298" s="910"/>
      <c r="O298" s="910"/>
      <c r="P298" s="910"/>
      <c r="Q298" s="910"/>
      <c r="R298" s="903" t="s">
        <v>482</v>
      </c>
      <c r="S298" s="398"/>
      <c r="T298" s="221"/>
    </row>
    <row r="299" spans="1:20" s="311" customFormat="1" ht="35.25" customHeight="1" x14ac:dyDescent="0.2">
      <c r="A299" s="750"/>
      <c r="B299" s="1248" t="s">
        <v>511</v>
      </c>
      <c r="C299" s="910" t="s">
        <v>371</v>
      </c>
      <c r="D299" s="1091">
        <v>14400</v>
      </c>
      <c r="E299" s="292" t="s">
        <v>512</v>
      </c>
      <c r="F299" s="910"/>
      <c r="G299" s="910"/>
      <c r="H299" s="616">
        <v>36</v>
      </c>
      <c r="I299" s="616">
        <v>36</v>
      </c>
      <c r="J299" s="910"/>
      <c r="K299" s="917"/>
      <c r="L299" s="910"/>
      <c r="M299" s="910"/>
      <c r="N299" s="910"/>
      <c r="O299" s="910"/>
      <c r="P299" s="910"/>
      <c r="Q299" s="910"/>
      <c r="R299" s="1627" t="s">
        <v>347</v>
      </c>
      <c r="S299" s="398"/>
      <c r="T299" s="221"/>
    </row>
    <row r="300" spans="1:20" s="311" customFormat="1" ht="21" x14ac:dyDescent="0.2">
      <c r="A300" s="750"/>
      <c r="B300" s="195" t="s">
        <v>375</v>
      </c>
      <c r="C300" s="1041" t="s">
        <v>370</v>
      </c>
      <c r="D300" s="1165">
        <f>SUM(D301:D303)</f>
        <v>96000</v>
      </c>
      <c r="E300" s="1150" t="s">
        <v>206</v>
      </c>
      <c r="F300" s="1043"/>
      <c r="G300" s="1043"/>
      <c r="H300" s="1043">
        <v>3</v>
      </c>
      <c r="I300" s="1042">
        <v>3</v>
      </c>
      <c r="J300" s="1043">
        <v>3</v>
      </c>
      <c r="K300" s="1166"/>
      <c r="L300" s="1042"/>
      <c r="M300" s="1042"/>
      <c r="N300" s="1042"/>
      <c r="O300" s="1042"/>
      <c r="P300" s="1042"/>
      <c r="Q300" s="1042"/>
      <c r="R300" s="629"/>
      <c r="S300" s="398"/>
      <c r="T300" s="221" t="s">
        <v>316</v>
      </c>
    </row>
    <row r="301" spans="1:20" s="311" customFormat="1" ht="21" x14ac:dyDescent="0.2">
      <c r="A301" s="750"/>
      <c r="B301" s="1354" t="s">
        <v>524</v>
      </c>
      <c r="C301" s="910" t="s">
        <v>162</v>
      </c>
      <c r="D301" s="1091">
        <v>62800</v>
      </c>
      <c r="E301" s="300" t="s">
        <v>150</v>
      </c>
      <c r="F301" s="266"/>
      <c r="G301" s="266"/>
      <c r="H301" s="616">
        <v>2</v>
      </c>
      <c r="I301" s="616">
        <v>2</v>
      </c>
      <c r="J301" s="616">
        <v>2</v>
      </c>
      <c r="K301" s="915"/>
      <c r="L301" s="266"/>
      <c r="M301" s="266"/>
      <c r="N301" s="266"/>
      <c r="O301" s="266"/>
      <c r="P301" s="266"/>
      <c r="Q301" s="266"/>
      <c r="R301" s="903" t="s">
        <v>482</v>
      </c>
      <c r="S301" s="398"/>
      <c r="T301" s="221"/>
    </row>
    <row r="302" spans="1:20" s="311" customFormat="1" ht="21" x14ac:dyDescent="0.2">
      <c r="A302" s="750"/>
      <c r="B302" s="1354" t="s">
        <v>538</v>
      </c>
      <c r="C302" s="910" t="s">
        <v>148</v>
      </c>
      <c r="D302" s="1091">
        <v>31400</v>
      </c>
      <c r="E302" s="300" t="s">
        <v>201</v>
      </c>
      <c r="F302" s="266"/>
      <c r="G302" s="266"/>
      <c r="H302" s="616">
        <v>1</v>
      </c>
      <c r="I302" s="616">
        <v>1</v>
      </c>
      <c r="J302" s="616">
        <v>1</v>
      </c>
      <c r="K302" s="915"/>
      <c r="L302" s="266"/>
      <c r="M302" s="266"/>
      <c r="N302" s="266"/>
      <c r="O302" s="266"/>
      <c r="P302" s="266"/>
      <c r="Q302" s="266"/>
      <c r="R302" s="903" t="s">
        <v>482</v>
      </c>
      <c r="S302" s="398"/>
      <c r="T302" s="221"/>
    </row>
    <row r="303" spans="1:20" s="311" customFormat="1" ht="46.5" customHeight="1" x14ac:dyDescent="0.2">
      <c r="A303" s="1559"/>
      <c r="B303" s="1140" t="s">
        <v>511</v>
      </c>
      <c r="C303" s="1167" t="s">
        <v>370</v>
      </c>
      <c r="D303" s="1092">
        <v>1800</v>
      </c>
      <c r="E303" s="1141" t="s">
        <v>512</v>
      </c>
      <c r="F303" s="1133"/>
      <c r="G303" s="1133"/>
      <c r="H303" s="1057">
        <v>3</v>
      </c>
      <c r="I303" s="1057">
        <v>3</v>
      </c>
      <c r="J303" s="1057">
        <v>3</v>
      </c>
      <c r="K303" s="1519"/>
      <c r="L303" s="1133"/>
      <c r="M303" s="1133"/>
      <c r="N303" s="1133"/>
      <c r="O303" s="1133"/>
      <c r="P303" s="1133"/>
      <c r="Q303" s="1133"/>
      <c r="R303" s="1270" t="s">
        <v>347</v>
      </c>
      <c r="S303" s="398"/>
      <c r="T303" s="221"/>
    </row>
    <row r="304" spans="1:20" s="311" customFormat="1" ht="21" x14ac:dyDescent="0.2">
      <c r="A304" s="742"/>
      <c r="B304" s="310" t="s">
        <v>376</v>
      </c>
      <c r="C304" s="1357"/>
      <c r="D304" s="1707"/>
      <c r="E304" s="342"/>
      <c r="F304" s="663"/>
      <c r="G304" s="663"/>
      <c r="H304" s="663"/>
      <c r="I304" s="663"/>
      <c r="J304" s="663"/>
      <c r="K304" s="1700"/>
      <c r="L304" s="665"/>
      <c r="M304" s="665"/>
      <c r="N304" s="665"/>
      <c r="O304" s="665"/>
      <c r="P304" s="665"/>
      <c r="Q304" s="665"/>
      <c r="R304" s="665"/>
      <c r="S304" s="398"/>
      <c r="T304" s="232"/>
    </row>
    <row r="305" spans="1:20" s="311" customFormat="1" ht="42" x14ac:dyDescent="0.2">
      <c r="A305" s="750"/>
      <c r="B305" s="195" t="s">
        <v>381</v>
      </c>
      <c r="C305" s="272"/>
      <c r="D305" s="1165">
        <f>SUM(D306:D314)</f>
        <v>99200</v>
      </c>
      <c r="E305" s="1128" t="s">
        <v>206</v>
      </c>
      <c r="F305" s="1043"/>
      <c r="G305" s="1043"/>
      <c r="H305" s="1043">
        <v>1</v>
      </c>
      <c r="I305" s="1043"/>
      <c r="J305" s="1043">
        <v>1</v>
      </c>
      <c r="K305" s="1043"/>
      <c r="L305" s="1043">
        <v>1</v>
      </c>
      <c r="M305" s="1043"/>
      <c r="N305" s="1043">
        <v>1</v>
      </c>
      <c r="O305" s="1043"/>
      <c r="P305" s="1043"/>
      <c r="Q305" s="1043"/>
      <c r="R305" s="585"/>
      <c r="S305" s="398"/>
      <c r="T305" s="232"/>
    </row>
    <row r="306" spans="1:20" s="311" customFormat="1" ht="21" x14ac:dyDescent="0.2">
      <c r="A306" s="750"/>
      <c r="B306" s="1228"/>
      <c r="C306" s="910" t="s">
        <v>237</v>
      </c>
      <c r="D306" s="1091">
        <v>8400</v>
      </c>
      <c r="E306" s="300" t="s">
        <v>150</v>
      </c>
      <c r="F306" s="910"/>
      <c r="G306" s="910"/>
      <c r="H306" s="910">
        <v>1</v>
      </c>
      <c r="I306" s="910"/>
      <c r="J306" s="910">
        <v>1</v>
      </c>
      <c r="K306" s="917"/>
      <c r="L306" s="910">
        <v>1</v>
      </c>
      <c r="M306" s="910"/>
      <c r="N306" s="910">
        <v>1</v>
      </c>
      <c r="O306" s="910"/>
      <c r="P306" s="910"/>
      <c r="Q306" s="910"/>
      <c r="R306" s="903" t="s">
        <v>482</v>
      </c>
      <c r="S306" s="398"/>
      <c r="T306" s="232"/>
    </row>
    <row r="307" spans="1:20" s="311" customFormat="1" ht="21" x14ac:dyDescent="0.2">
      <c r="A307" s="750"/>
      <c r="B307" s="1228"/>
      <c r="C307" s="910" t="s">
        <v>237</v>
      </c>
      <c r="D307" s="1091">
        <v>8400</v>
      </c>
      <c r="E307" s="300" t="s">
        <v>269</v>
      </c>
      <c r="F307" s="910"/>
      <c r="G307" s="910"/>
      <c r="H307" s="910">
        <v>1</v>
      </c>
      <c r="I307" s="910"/>
      <c r="J307" s="910">
        <v>1</v>
      </c>
      <c r="K307" s="917"/>
      <c r="L307" s="910">
        <v>1</v>
      </c>
      <c r="M307" s="910"/>
      <c r="N307" s="910">
        <v>1</v>
      </c>
      <c r="O307" s="910"/>
      <c r="P307" s="910"/>
      <c r="Q307" s="910"/>
      <c r="R307" s="903" t="s">
        <v>482</v>
      </c>
      <c r="S307" s="398"/>
      <c r="T307" s="232"/>
    </row>
    <row r="308" spans="1:20" s="311" customFormat="1" ht="21" x14ac:dyDescent="0.2">
      <c r="A308" s="750"/>
      <c r="B308" s="1228"/>
      <c r="C308" s="910" t="s">
        <v>237</v>
      </c>
      <c r="D308" s="1091">
        <v>8400</v>
      </c>
      <c r="E308" s="300" t="s">
        <v>487</v>
      </c>
      <c r="F308" s="910"/>
      <c r="G308" s="910"/>
      <c r="H308" s="910">
        <v>1</v>
      </c>
      <c r="I308" s="910"/>
      <c r="J308" s="910">
        <v>1</v>
      </c>
      <c r="K308" s="917"/>
      <c r="L308" s="910">
        <v>1</v>
      </c>
      <c r="M308" s="910"/>
      <c r="N308" s="910">
        <v>1</v>
      </c>
      <c r="O308" s="910"/>
      <c r="P308" s="910"/>
      <c r="Q308" s="910"/>
      <c r="R308" s="903" t="s">
        <v>482</v>
      </c>
      <c r="S308" s="398"/>
      <c r="T308" s="232"/>
    </row>
    <row r="309" spans="1:20" s="311" customFormat="1" ht="21" x14ac:dyDescent="0.2">
      <c r="A309" s="750"/>
      <c r="B309" s="1228"/>
      <c r="C309" s="910" t="s">
        <v>237</v>
      </c>
      <c r="D309" s="1091">
        <v>8400</v>
      </c>
      <c r="E309" s="300" t="s">
        <v>333</v>
      </c>
      <c r="F309" s="910"/>
      <c r="G309" s="910"/>
      <c r="H309" s="910">
        <v>1</v>
      </c>
      <c r="I309" s="910"/>
      <c r="J309" s="910">
        <v>1</v>
      </c>
      <c r="K309" s="917"/>
      <c r="L309" s="910">
        <v>1</v>
      </c>
      <c r="M309" s="910"/>
      <c r="N309" s="910">
        <v>1</v>
      </c>
      <c r="O309" s="910"/>
      <c r="P309" s="910"/>
      <c r="Q309" s="910"/>
      <c r="R309" s="903" t="s">
        <v>482</v>
      </c>
      <c r="S309" s="398"/>
      <c r="T309" s="232"/>
    </row>
    <row r="310" spans="1:20" s="311" customFormat="1" ht="21" x14ac:dyDescent="0.2">
      <c r="A310" s="750"/>
      <c r="B310" s="1228"/>
      <c r="C310" s="910" t="s">
        <v>237</v>
      </c>
      <c r="D310" s="1091">
        <v>8400</v>
      </c>
      <c r="E310" s="300" t="s">
        <v>481</v>
      </c>
      <c r="F310" s="910"/>
      <c r="G310" s="910"/>
      <c r="H310" s="910">
        <v>1</v>
      </c>
      <c r="I310" s="910"/>
      <c r="J310" s="910">
        <v>1</v>
      </c>
      <c r="K310" s="917"/>
      <c r="L310" s="910">
        <v>1</v>
      </c>
      <c r="M310" s="910"/>
      <c r="N310" s="910">
        <v>1</v>
      </c>
      <c r="O310" s="910"/>
      <c r="P310" s="910"/>
      <c r="Q310" s="910"/>
      <c r="R310" s="903" t="s">
        <v>482</v>
      </c>
      <c r="S310" s="398"/>
      <c r="T310" s="232"/>
    </row>
    <row r="311" spans="1:20" s="311" customFormat="1" ht="21" x14ac:dyDescent="0.2">
      <c r="A311" s="750"/>
      <c r="B311" s="1228"/>
      <c r="C311" s="910" t="s">
        <v>237</v>
      </c>
      <c r="D311" s="1091">
        <v>8400</v>
      </c>
      <c r="E311" s="300" t="s">
        <v>366</v>
      </c>
      <c r="F311" s="910"/>
      <c r="G311" s="910"/>
      <c r="H311" s="910">
        <v>1</v>
      </c>
      <c r="I311" s="910"/>
      <c r="J311" s="910">
        <v>1</v>
      </c>
      <c r="K311" s="917"/>
      <c r="L311" s="910">
        <v>1</v>
      </c>
      <c r="M311" s="910"/>
      <c r="N311" s="910">
        <v>1</v>
      </c>
      <c r="O311" s="910"/>
      <c r="P311" s="910"/>
      <c r="Q311" s="910"/>
      <c r="R311" s="903" t="s">
        <v>482</v>
      </c>
      <c r="S311" s="398"/>
      <c r="T311" s="232"/>
    </row>
    <row r="312" spans="1:20" s="311" customFormat="1" ht="21" x14ac:dyDescent="0.2">
      <c r="A312" s="750"/>
      <c r="B312" s="1228"/>
      <c r="C312" s="910" t="s">
        <v>237</v>
      </c>
      <c r="D312" s="1091">
        <v>8400</v>
      </c>
      <c r="E312" s="300" t="s">
        <v>201</v>
      </c>
      <c r="F312" s="910"/>
      <c r="G312" s="910"/>
      <c r="H312" s="910">
        <v>1</v>
      </c>
      <c r="I312" s="910"/>
      <c r="J312" s="910">
        <v>1</v>
      </c>
      <c r="K312" s="917"/>
      <c r="L312" s="910">
        <v>1</v>
      </c>
      <c r="M312" s="910"/>
      <c r="N312" s="910">
        <v>1</v>
      </c>
      <c r="O312" s="910"/>
      <c r="P312" s="910"/>
      <c r="Q312" s="910"/>
      <c r="R312" s="903" t="s">
        <v>482</v>
      </c>
      <c r="S312" s="398"/>
      <c r="T312" s="232"/>
    </row>
    <row r="313" spans="1:20" s="311" customFormat="1" ht="21" x14ac:dyDescent="0.2">
      <c r="A313" s="750"/>
      <c r="B313" s="1228"/>
      <c r="C313" s="910" t="s">
        <v>237</v>
      </c>
      <c r="D313" s="1091">
        <v>8400</v>
      </c>
      <c r="E313" s="300" t="s">
        <v>276</v>
      </c>
      <c r="F313" s="910"/>
      <c r="G313" s="910"/>
      <c r="H313" s="910">
        <v>1</v>
      </c>
      <c r="I313" s="910"/>
      <c r="J313" s="910">
        <v>1</v>
      </c>
      <c r="K313" s="917"/>
      <c r="L313" s="910">
        <v>1</v>
      </c>
      <c r="M313" s="910"/>
      <c r="N313" s="910">
        <v>1</v>
      </c>
      <c r="O313" s="910"/>
      <c r="P313" s="910"/>
      <c r="Q313" s="910"/>
      <c r="R313" s="903" t="s">
        <v>482</v>
      </c>
      <c r="S313" s="398"/>
      <c r="T313" s="232"/>
    </row>
    <row r="314" spans="1:20" s="311" customFormat="1" ht="33" customHeight="1" x14ac:dyDescent="0.2">
      <c r="A314" s="750"/>
      <c r="B314" s="1248" t="s">
        <v>511</v>
      </c>
      <c r="C314" s="910" t="s">
        <v>237</v>
      </c>
      <c r="D314" s="1091">
        <v>32000</v>
      </c>
      <c r="E314" s="588" t="s">
        <v>512</v>
      </c>
      <c r="F314" s="910"/>
      <c r="G314" s="910"/>
      <c r="H314" s="910">
        <v>1</v>
      </c>
      <c r="I314" s="910"/>
      <c r="J314" s="910">
        <v>1</v>
      </c>
      <c r="K314" s="917"/>
      <c r="L314" s="910"/>
      <c r="M314" s="910">
        <v>1</v>
      </c>
      <c r="N314" s="910"/>
      <c r="O314" s="910">
        <v>1</v>
      </c>
      <c r="P314" s="910"/>
      <c r="Q314" s="910"/>
      <c r="R314" s="1269" t="s">
        <v>347</v>
      </c>
      <c r="S314" s="398"/>
      <c r="T314" s="232"/>
    </row>
    <row r="315" spans="1:20" s="311" customFormat="1" ht="21" x14ac:dyDescent="0.2">
      <c r="A315" s="750"/>
      <c r="B315" s="203" t="s">
        <v>380</v>
      </c>
      <c r="C315" s="1041" t="s">
        <v>369</v>
      </c>
      <c r="D315" s="1165">
        <f>SUM(D316:D324)</f>
        <v>58500</v>
      </c>
      <c r="E315" s="1150" t="s">
        <v>206</v>
      </c>
      <c r="F315" s="1043"/>
      <c r="G315" s="1043"/>
      <c r="H315" s="1043">
        <f>SUM(H316:H323)</f>
        <v>6</v>
      </c>
      <c r="I315" s="1043">
        <f t="shared" ref="I315:O315" si="3">SUM(I316:I323)</f>
        <v>6</v>
      </c>
      <c r="J315" s="1043">
        <f t="shared" si="3"/>
        <v>4</v>
      </c>
      <c r="K315" s="1043">
        <f t="shared" si="3"/>
        <v>5</v>
      </c>
      <c r="L315" s="1043">
        <f t="shared" si="3"/>
        <v>6</v>
      </c>
      <c r="M315" s="1043">
        <f t="shared" si="3"/>
        <v>4</v>
      </c>
      <c r="N315" s="1043">
        <f t="shared" si="3"/>
        <v>7</v>
      </c>
      <c r="O315" s="1043">
        <f t="shared" si="3"/>
        <v>1</v>
      </c>
      <c r="P315" s="1043"/>
      <c r="Q315" s="1043"/>
      <c r="R315" s="929"/>
      <c r="S315" s="398"/>
      <c r="T315" s="232"/>
    </row>
    <row r="316" spans="1:20" s="311" customFormat="1" ht="21" x14ac:dyDescent="0.3">
      <c r="A316" s="750"/>
      <c r="B316" s="1228"/>
      <c r="C316" s="910" t="s">
        <v>523</v>
      </c>
      <c r="D316" s="1090">
        <v>6500</v>
      </c>
      <c r="E316" s="300" t="s">
        <v>150</v>
      </c>
      <c r="F316" s="300"/>
      <c r="G316" s="1138"/>
      <c r="H316" s="1138">
        <v>1</v>
      </c>
      <c r="I316" s="1138"/>
      <c r="J316" s="1138">
        <v>1</v>
      </c>
      <c r="K316" s="1163"/>
      <c r="L316" s="1138">
        <v>1</v>
      </c>
      <c r="M316" s="1138"/>
      <c r="N316" s="1021">
        <v>2</v>
      </c>
      <c r="O316" s="1021"/>
      <c r="P316" s="1021"/>
      <c r="Q316" s="1021"/>
      <c r="R316" s="903" t="s">
        <v>482</v>
      </c>
      <c r="S316" s="398"/>
      <c r="T316" s="232"/>
    </row>
    <row r="317" spans="1:20" s="311" customFormat="1" ht="21" x14ac:dyDescent="0.3">
      <c r="A317" s="750"/>
      <c r="B317" s="1228"/>
      <c r="C317" s="910" t="s">
        <v>525</v>
      </c>
      <c r="D317" s="1090">
        <v>13000</v>
      </c>
      <c r="E317" s="300" t="s">
        <v>269</v>
      </c>
      <c r="F317" s="300"/>
      <c r="G317" s="1138"/>
      <c r="H317" s="1138">
        <v>2</v>
      </c>
      <c r="I317" s="1138">
        <v>1</v>
      </c>
      <c r="J317" s="1138">
        <v>1</v>
      </c>
      <c r="K317" s="1163">
        <v>2</v>
      </c>
      <c r="L317" s="1138">
        <v>1</v>
      </c>
      <c r="M317" s="1138">
        <v>1</v>
      </c>
      <c r="N317" s="1021">
        <v>2</v>
      </c>
      <c r="O317" s="1021"/>
      <c r="P317" s="1021"/>
      <c r="Q317" s="1021"/>
      <c r="R317" s="903" t="s">
        <v>482</v>
      </c>
      <c r="S317" s="398"/>
      <c r="T317" s="232"/>
    </row>
    <row r="318" spans="1:20" s="311" customFormat="1" ht="21" x14ac:dyDescent="0.3">
      <c r="A318" s="750"/>
      <c r="B318" s="1228"/>
      <c r="C318" s="910" t="s">
        <v>523</v>
      </c>
      <c r="D318" s="1090">
        <v>6500</v>
      </c>
      <c r="E318" s="300" t="s">
        <v>506</v>
      </c>
      <c r="F318" s="300"/>
      <c r="G318" s="1138"/>
      <c r="H318" s="1138">
        <v>1</v>
      </c>
      <c r="I318" s="1138"/>
      <c r="J318" s="1138">
        <v>1</v>
      </c>
      <c r="K318" s="1163"/>
      <c r="L318" s="1138">
        <v>1</v>
      </c>
      <c r="M318" s="1138"/>
      <c r="N318" s="1021">
        <v>2</v>
      </c>
      <c r="O318" s="1021"/>
      <c r="P318" s="1021"/>
      <c r="Q318" s="1021"/>
      <c r="R318" s="903" t="s">
        <v>482</v>
      </c>
      <c r="S318" s="398"/>
      <c r="T318" s="232"/>
    </row>
    <row r="319" spans="1:20" s="311" customFormat="1" ht="21" x14ac:dyDescent="0.3">
      <c r="A319" s="750"/>
      <c r="B319" s="1228"/>
      <c r="C319" s="910" t="s">
        <v>370</v>
      </c>
      <c r="D319" s="1090">
        <v>3900</v>
      </c>
      <c r="E319" s="300" t="s">
        <v>333</v>
      </c>
      <c r="F319" s="300"/>
      <c r="G319" s="1138"/>
      <c r="H319" s="1138"/>
      <c r="I319" s="1138">
        <v>1</v>
      </c>
      <c r="J319" s="1138"/>
      <c r="K319" s="1163">
        <v>1</v>
      </c>
      <c r="L319" s="1138"/>
      <c r="M319" s="1138">
        <v>1</v>
      </c>
      <c r="N319" s="1021"/>
      <c r="O319" s="1021"/>
      <c r="P319" s="1021"/>
      <c r="Q319" s="1021"/>
      <c r="R319" s="903" t="s">
        <v>482</v>
      </c>
      <c r="S319" s="398"/>
      <c r="T319" s="232"/>
    </row>
    <row r="320" spans="1:20" s="311" customFormat="1" ht="21" x14ac:dyDescent="0.3">
      <c r="A320" s="1559"/>
      <c r="B320" s="1145"/>
      <c r="C320" s="1167" t="s">
        <v>529</v>
      </c>
      <c r="D320" s="1632">
        <v>5200</v>
      </c>
      <c r="E320" s="1114" t="s">
        <v>481</v>
      </c>
      <c r="F320" s="1114"/>
      <c r="G320" s="1633"/>
      <c r="H320" s="1633">
        <v>1</v>
      </c>
      <c r="I320" s="1633">
        <v>1</v>
      </c>
      <c r="J320" s="1633"/>
      <c r="K320" s="1634">
        <v>1</v>
      </c>
      <c r="L320" s="1633"/>
      <c r="M320" s="1633">
        <v>1</v>
      </c>
      <c r="N320" s="1635"/>
      <c r="O320" s="1635"/>
      <c r="P320" s="1635"/>
      <c r="Q320" s="1635"/>
      <c r="R320" s="1352" t="s">
        <v>482</v>
      </c>
      <c r="S320" s="398"/>
      <c r="T320" s="232"/>
    </row>
    <row r="321" spans="1:20" s="311" customFormat="1" ht="21" x14ac:dyDescent="0.3">
      <c r="A321" s="742"/>
      <c r="B321" s="1538"/>
      <c r="C321" s="1164" t="s">
        <v>530</v>
      </c>
      <c r="D321" s="1628">
        <v>10400</v>
      </c>
      <c r="E321" s="1162" t="s">
        <v>366</v>
      </c>
      <c r="F321" s="1162"/>
      <c r="G321" s="1629"/>
      <c r="H321" s="1629">
        <v>1</v>
      </c>
      <c r="I321" s="1629">
        <v>1</v>
      </c>
      <c r="J321" s="1629">
        <v>1</v>
      </c>
      <c r="K321" s="1630">
        <v>1</v>
      </c>
      <c r="L321" s="1629">
        <v>1</v>
      </c>
      <c r="M321" s="1629">
        <v>1</v>
      </c>
      <c r="N321" s="1631">
        <v>1</v>
      </c>
      <c r="O321" s="1631">
        <v>1</v>
      </c>
      <c r="P321" s="1631"/>
      <c r="Q321" s="1631"/>
      <c r="R321" s="259" t="s">
        <v>482</v>
      </c>
      <c r="S321" s="398"/>
      <c r="T321" s="232"/>
    </row>
    <row r="322" spans="1:20" s="311" customFormat="1" ht="21" x14ac:dyDescent="0.3">
      <c r="A322" s="750"/>
      <c r="B322" s="1228"/>
      <c r="C322" s="910" t="s">
        <v>162</v>
      </c>
      <c r="D322" s="1090">
        <v>2600</v>
      </c>
      <c r="E322" s="300" t="s">
        <v>201</v>
      </c>
      <c r="F322" s="300"/>
      <c r="G322" s="1138"/>
      <c r="H322" s="1138"/>
      <c r="I322" s="1138">
        <v>1</v>
      </c>
      <c r="J322" s="1138"/>
      <c r="K322" s="1163"/>
      <c r="L322" s="1138">
        <v>1</v>
      </c>
      <c r="M322" s="1138"/>
      <c r="N322" s="1021"/>
      <c r="O322" s="1021"/>
      <c r="P322" s="1021"/>
      <c r="Q322" s="1021"/>
      <c r="R322" s="903" t="s">
        <v>482</v>
      </c>
      <c r="S322" s="398"/>
      <c r="T322" s="232"/>
    </row>
    <row r="323" spans="1:20" s="311" customFormat="1" ht="21" x14ac:dyDescent="0.3">
      <c r="A323" s="750"/>
      <c r="B323" s="203"/>
      <c r="C323" s="910" t="s">
        <v>162</v>
      </c>
      <c r="D323" s="1090">
        <v>2600</v>
      </c>
      <c r="E323" s="300" t="s">
        <v>276</v>
      </c>
      <c r="F323" s="300"/>
      <c r="G323" s="1138"/>
      <c r="H323" s="1138"/>
      <c r="I323" s="1138">
        <v>1</v>
      </c>
      <c r="J323" s="1138"/>
      <c r="K323" s="1163"/>
      <c r="L323" s="1138">
        <v>1</v>
      </c>
      <c r="M323" s="1138"/>
      <c r="N323" s="1021"/>
      <c r="O323" s="1021"/>
      <c r="P323" s="1021"/>
      <c r="Q323" s="1021"/>
      <c r="R323" s="903" t="s">
        <v>482</v>
      </c>
      <c r="S323" s="398"/>
      <c r="T323" s="232"/>
    </row>
    <row r="324" spans="1:20" s="311" customFormat="1" ht="24.75" customHeight="1" x14ac:dyDescent="0.2">
      <c r="A324" s="750"/>
      <c r="B324" s="1248" t="s">
        <v>511</v>
      </c>
      <c r="C324" s="1164" t="s">
        <v>369</v>
      </c>
      <c r="D324" s="1095">
        <v>7800</v>
      </c>
      <c r="E324" s="1162"/>
      <c r="F324" s="1162"/>
      <c r="G324" s="1164"/>
      <c r="H324" s="1164"/>
      <c r="I324" s="1164">
        <v>6</v>
      </c>
      <c r="J324" s="1164">
        <v>6</v>
      </c>
      <c r="K324" s="1169">
        <v>6</v>
      </c>
      <c r="L324" s="1164">
        <v>6</v>
      </c>
      <c r="M324" s="1164">
        <v>6</v>
      </c>
      <c r="N324" s="914">
        <v>6</v>
      </c>
      <c r="O324" s="914">
        <v>3</v>
      </c>
      <c r="P324" s="914"/>
      <c r="Q324" s="914"/>
      <c r="R324" s="259"/>
      <c r="S324" s="398"/>
      <c r="T324" s="232"/>
    </row>
    <row r="325" spans="1:20" s="311" customFormat="1" ht="21" x14ac:dyDescent="0.2">
      <c r="A325" s="750"/>
      <c r="B325" s="203" t="s">
        <v>382</v>
      </c>
      <c r="C325" s="1170"/>
      <c r="D325" s="1171">
        <f>SUM(D326:D333)</f>
        <v>39000</v>
      </c>
      <c r="E325" s="1128" t="s">
        <v>206</v>
      </c>
      <c r="F325" s="1172"/>
      <c r="G325" s="1172">
        <v>39</v>
      </c>
      <c r="H325" s="1172"/>
      <c r="I325" s="1172"/>
      <c r="J325" s="1172"/>
      <c r="K325" s="1173"/>
      <c r="L325" s="1174"/>
      <c r="M325" s="1174"/>
      <c r="N325" s="1174"/>
      <c r="O325" s="1174"/>
      <c r="P325" s="1174"/>
      <c r="Q325" s="1174"/>
      <c r="R325" s="1174"/>
      <c r="S325" s="398"/>
      <c r="T325" s="232"/>
    </row>
    <row r="326" spans="1:20" s="311" customFormat="1" ht="21" x14ac:dyDescent="0.3">
      <c r="A326" s="750"/>
      <c r="B326" s="1355"/>
      <c r="C326" s="910" t="s">
        <v>523</v>
      </c>
      <c r="D326" s="1090">
        <v>5000</v>
      </c>
      <c r="E326" s="300" t="s">
        <v>150</v>
      </c>
      <c r="F326" s="300"/>
      <c r="G326" s="1138">
        <v>5</v>
      </c>
      <c r="H326" s="1138"/>
      <c r="I326" s="1138"/>
      <c r="J326" s="1138"/>
      <c r="K326" s="1163"/>
      <c r="L326" s="1021"/>
      <c r="M326" s="1021"/>
      <c r="N326" s="1021"/>
      <c r="O326" s="1021"/>
      <c r="P326" s="1021"/>
      <c r="Q326" s="1021"/>
      <c r="R326" s="903" t="s">
        <v>482</v>
      </c>
      <c r="S326" s="398"/>
      <c r="T326" s="232"/>
    </row>
    <row r="327" spans="1:20" s="311" customFormat="1" ht="21" x14ac:dyDescent="0.3">
      <c r="A327" s="750"/>
      <c r="B327" s="1355" t="s">
        <v>539</v>
      </c>
      <c r="C327" s="910" t="s">
        <v>525</v>
      </c>
      <c r="D327" s="1090">
        <v>10000</v>
      </c>
      <c r="E327" s="300" t="s">
        <v>269</v>
      </c>
      <c r="F327" s="300"/>
      <c r="G327" s="1138">
        <v>10</v>
      </c>
      <c r="H327" s="1138"/>
      <c r="I327" s="1138"/>
      <c r="J327" s="1138"/>
      <c r="K327" s="1163"/>
      <c r="L327" s="1021"/>
      <c r="M327" s="1021"/>
      <c r="N327" s="1021"/>
      <c r="O327" s="1021"/>
      <c r="P327" s="1021"/>
      <c r="Q327" s="1021"/>
      <c r="R327" s="903" t="s">
        <v>482</v>
      </c>
      <c r="S327" s="398"/>
      <c r="T327" s="232"/>
    </row>
    <row r="328" spans="1:20" s="311" customFormat="1" ht="21" x14ac:dyDescent="0.3">
      <c r="A328" s="750"/>
      <c r="B328" s="1355"/>
      <c r="C328" s="910" t="s">
        <v>523</v>
      </c>
      <c r="D328" s="1090">
        <v>5000</v>
      </c>
      <c r="E328" s="300" t="s">
        <v>506</v>
      </c>
      <c r="F328" s="300"/>
      <c r="G328" s="1138">
        <v>5</v>
      </c>
      <c r="H328" s="1138"/>
      <c r="I328" s="1138"/>
      <c r="J328" s="1138"/>
      <c r="K328" s="1163"/>
      <c r="L328" s="1021"/>
      <c r="M328" s="1021"/>
      <c r="N328" s="1021"/>
      <c r="O328" s="1021"/>
      <c r="P328" s="1021"/>
      <c r="Q328" s="1021"/>
      <c r="R328" s="903" t="s">
        <v>482</v>
      </c>
      <c r="S328" s="398"/>
      <c r="T328" s="232"/>
    </row>
    <row r="329" spans="1:20" s="311" customFormat="1" ht="21" x14ac:dyDescent="0.3">
      <c r="A329" s="750"/>
      <c r="B329" s="1355"/>
      <c r="C329" s="910" t="s">
        <v>370</v>
      </c>
      <c r="D329" s="1090">
        <v>3000</v>
      </c>
      <c r="E329" s="300" t="s">
        <v>333</v>
      </c>
      <c r="F329" s="300"/>
      <c r="G329" s="1138">
        <v>3</v>
      </c>
      <c r="H329" s="1138"/>
      <c r="I329" s="1138"/>
      <c r="J329" s="1138"/>
      <c r="K329" s="1163"/>
      <c r="L329" s="1021"/>
      <c r="M329" s="1021"/>
      <c r="N329" s="1021"/>
      <c r="O329" s="1021"/>
      <c r="P329" s="1021"/>
      <c r="Q329" s="1021"/>
      <c r="R329" s="903" t="s">
        <v>482</v>
      </c>
      <c r="S329" s="398"/>
      <c r="T329" s="232"/>
    </row>
    <row r="330" spans="1:20" s="311" customFormat="1" ht="21" x14ac:dyDescent="0.3">
      <c r="A330" s="750"/>
      <c r="B330" s="1355"/>
      <c r="C330" s="910" t="s">
        <v>529</v>
      </c>
      <c r="D330" s="1090">
        <v>4000</v>
      </c>
      <c r="E330" s="300" t="s">
        <v>481</v>
      </c>
      <c r="F330" s="300"/>
      <c r="G330" s="1138">
        <v>4</v>
      </c>
      <c r="H330" s="1138"/>
      <c r="I330" s="1138"/>
      <c r="J330" s="1138"/>
      <c r="K330" s="1163"/>
      <c r="L330" s="1021"/>
      <c r="M330" s="1021"/>
      <c r="N330" s="1021"/>
      <c r="O330" s="1021"/>
      <c r="P330" s="1021"/>
      <c r="Q330" s="1021"/>
      <c r="R330" s="903" t="s">
        <v>482</v>
      </c>
      <c r="S330" s="398"/>
      <c r="T330" s="232"/>
    </row>
    <row r="331" spans="1:20" s="311" customFormat="1" ht="21" x14ac:dyDescent="0.3">
      <c r="A331" s="750"/>
      <c r="B331" s="1355"/>
      <c r="C331" s="910" t="s">
        <v>530</v>
      </c>
      <c r="D331" s="1090">
        <v>8000</v>
      </c>
      <c r="E331" s="300" t="s">
        <v>366</v>
      </c>
      <c r="F331" s="300"/>
      <c r="G331" s="1138">
        <v>8</v>
      </c>
      <c r="H331" s="1138"/>
      <c r="I331" s="1138"/>
      <c r="J331" s="1138"/>
      <c r="K331" s="1163"/>
      <c r="L331" s="1021"/>
      <c r="M331" s="1021"/>
      <c r="N331" s="1021"/>
      <c r="O331" s="1021"/>
      <c r="P331" s="1021"/>
      <c r="Q331" s="1021"/>
      <c r="R331" s="903" t="s">
        <v>482</v>
      </c>
      <c r="S331" s="398"/>
      <c r="T331" s="232"/>
    </row>
    <row r="332" spans="1:20" s="311" customFormat="1" ht="21" x14ac:dyDescent="0.3">
      <c r="A332" s="750"/>
      <c r="B332" s="1355"/>
      <c r="C332" s="910" t="s">
        <v>162</v>
      </c>
      <c r="D332" s="1090">
        <v>2000</v>
      </c>
      <c r="E332" s="300" t="s">
        <v>201</v>
      </c>
      <c r="F332" s="300"/>
      <c r="G332" s="1138">
        <v>2</v>
      </c>
      <c r="H332" s="1138"/>
      <c r="I332" s="1138"/>
      <c r="J332" s="1138"/>
      <c r="K332" s="1163"/>
      <c r="L332" s="1021"/>
      <c r="M332" s="1021"/>
      <c r="N332" s="1021"/>
      <c r="O332" s="1021"/>
      <c r="P332" s="1021"/>
      <c r="Q332" s="1021"/>
      <c r="R332" s="903" t="s">
        <v>482</v>
      </c>
      <c r="S332" s="398"/>
      <c r="T332" s="232"/>
    </row>
    <row r="333" spans="1:20" s="311" customFormat="1" ht="36.75" customHeight="1" thickBot="1" x14ac:dyDescent="0.25">
      <c r="A333" s="1595"/>
      <c r="B333" s="1356"/>
      <c r="C333" s="910" t="s">
        <v>162</v>
      </c>
      <c r="D333" s="1091">
        <v>2000</v>
      </c>
      <c r="E333" s="300" t="s">
        <v>276</v>
      </c>
      <c r="F333" s="300"/>
      <c r="G333" s="910">
        <v>2</v>
      </c>
      <c r="H333" s="910"/>
      <c r="I333" s="910"/>
      <c r="J333" s="910"/>
      <c r="K333" s="917"/>
      <c r="L333" s="266"/>
      <c r="M333" s="266"/>
      <c r="N333" s="266"/>
      <c r="O333" s="266"/>
      <c r="P333" s="266"/>
      <c r="Q333" s="266"/>
      <c r="R333" s="903" t="s">
        <v>482</v>
      </c>
      <c r="S333" s="232"/>
      <c r="T333" s="232"/>
    </row>
    <row r="334" spans="1:20" s="1413" customFormat="1" ht="32.25" thickBot="1" x14ac:dyDescent="0.25">
      <c r="A334" s="1596">
        <v>23</v>
      </c>
      <c r="B334" s="407" t="s">
        <v>640</v>
      </c>
      <c r="C334" s="388" t="s">
        <v>165</v>
      </c>
      <c r="D334" s="389">
        <f>D335</f>
        <v>23550</v>
      </c>
      <c r="E334" s="426"/>
      <c r="F334" s="1412"/>
      <c r="G334" s="390"/>
      <c r="H334" s="388"/>
      <c r="I334" s="390"/>
      <c r="J334" s="388"/>
      <c r="K334" s="390"/>
      <c r="L334" s="390"/>
      <c r="M334" s="390"/>
      <c r="N334" s="390"/>
      <c r="O334" s="390"/>
      <c r="P334" s="390"/>
      <c r="Q334" s="390"/>
      <c r="R334" s="390"/>
    </row>
    <row r="335" spans="1:20" s="491" customFormat="1" ht="21" x14ac:dyDescent="0.2">
      <c r="A335" s="1597"/>
      <c r="B335" s="447" t="s">
        <v>606</v>
      </c>
      <c r="C335" s="1274" t="s">
        <v>165</v>
      </c>
      <c r="D335" s="1275">
        <f>SUM(D336:D337)</f>
        <v>23550</v>
      </c>
      <c r="E335" s="1276"/>
      <c r="F335" s="1277"/>
      <c r="G335" s="1278"/>
      <c r="H335" s="1279"/>
      <c r="I335" s="1278"/>
      <c r="J335" s="1279"/>
      <c r="K335" s="1278"/>
      <c r="L335" s="1278"/>
      <c r="M335" s="1278"/>
      <c r="N335" s="1278"/>
      <c r="O335" s="1278"/>
      <c r="P335" s="1278"/>
      <c r="Q335" s="1278"/>
      <c r="R335" s="1280" t="s">
        <v>239</v>
      </c>
      <c r="S335" s="493"/>
    </row>
    <row r="336" spans="1:20" s="532" customFormat="1" ht="21" x14ac:dyDescent="0.2">
      <c r="A336" s="810"/>
      <c r="B336" s="157" t="s">
        <v>294</v>
      </c>
      <c r="C336" s="278" t="s">
        <v>315</v>
      </c>
      <c r="D336" s="261">
        <v>8550</v>
      </c>
      <c r="E336" s="1175" t="s">
        <v>76</v>
      </c>
      <c r="F336" s="928"/>
      <c r="G336" s="680"/>
      <c r="H336" s="632">
        <v>15</v>
      </c>
      <c r="I336" s="680">
        <v>15</v>
      </c>
      <c r="J336" s="632"/>
      <c r="K336" s="680">
        <v>15</v>
      </c>
      <c r="L336" s="680"/>
      <c r="M336" s="680"/>
      <c r="N336" s="680"/>
      <c r="O336" s="680"/>
      <c r="P336" s="680"/>
      <c r="Q336" s="680"/>
      <c r="R336" s="587"/>
      <c r="S336" s="398"/>
      <c r="T336" s="221" t="s">
        <v>316</v>
      </c>
    </row>
    <row r="337" spans="1:20" s="532" customFormat="1" ht="21" x14ac:dyDescent="0.2">
      <c r="A337" s="1593"/>
      <c r="B337" s="1259" t="s">
        <v>295</v>
      </c>
      <c r="C337" s="1184" t="s">
        <v>165</v>
      </c>
      <c r="D337" s="1363">
        <v>15000</v>
      </c>
      <c r="E337" s="1334" t="s">
        <v>76</v>
      </c>
      <c r="F337" s="972"/>
      <c r="G337" s="973"/>
      <c r="H337" s="1039"/>
      <c r="I337" s="973">
        <v>1</v>
      </c>
      <c r="J337" s="1039"/>
      <c r="K337" s="973"/>
      <c r="L337" s="973"/>
      <c r="M337" s="973"/>
      <c r="N337" s="973"/>
      <c r="O337" s="973"/>
      <c r="P337" s="973"/>
      <c r="Q337" s="973"/>
      <c r="R337" s="973"/>
      <c r="S337" s="398"/>
    </row>
    <row r="338" spans="1:20" s="408" customFormat="1" ht="42.75" thickBot="1" x14ac:dyDescent="0.25">
      <c r="A338" s="1594">
        <v>24</v>
      </c>
      <c r="B338" s="1254" t="s">
        <v>622</v>
      </c>
      <c r="C338" s="1358" t="s">
        <v>303</v>
      </c>
      <c r="D338" s="1359">
        <f>D339</f>
        <v>160000</v>
      </c>
      <c r="E338" s="1251"/>
      <c r="F338" s="1360"/>
      <c r="G338" s="1361"/>
      <c r="H338" s="1362"/>
      <c r="I338" s="1361"/>
      <c r="J338" s="1362"/>
      <c r="K338" s="1361"/>
      <c r="L338" s="1361"/>
      <c r="M338" s="1361"/>
      <c r="N338" s="1361"/>
      <c r="O338" s="1361"/>
      <c r="P338" s="1361"/>
      <c r="Q338" s="1361"/>
      <c r="R338" s="1361"/>
      <c r="S338" s="409"/>
    </row>
    <row r="339" spans="1:20" s="408" customFormat="1" ht="42" x14ac:dyDescent="0.2">
      <c r="A339" s="1591"/>
      <c r="B339" s="295" t="s">
        <v>607</v>
      </c>
      <c r="C339" s="1274" t="s">
        <v>303</v>
      </c>
      <c r="D339" s="1275">
        <f>D341+D344</f>
        <v>160000</v>
      </c>
      <c r="E339" s="1276"/>
      <c r="F339" s="1277"/>
      <c r="G339" s="1278"/>
      <c r="H339" s="1279"/>
      <c r="I339" s="1278"/>
      <c r="J339" s="1279"/>
      <c r="K339" s="1278"/>
      <c r="L339" s="1278"/>
      <c r="M339" s="1278"/>
      <c r="N339" s="1278"/>
      <c r="O339" s="1278"/>
      <c r="P339" s="1278"/>
      <c r="Q339" s="1278"/>
      <c r="R339" s="1280" t="s">
        <v>239</v>
      </c>
      <c r="S339" s="409"/>
    </row>
    <row r="340" spans="1:20" ht="21" x14ac:dyDescent="0.2">
      <c r="A340" s="810"/>
      <c r="B340" s="157" t="s">
        <v>298</v>
      </c>
      <c r="C340" s="276"/>
      <c r="D340" s="157"/>
      <c r="E340" s="999"/>
      <c r="F340" s="957"/>
      <c r="G340" s="682"/>
      <c r="H340" s="1032"/>
      <c r="I340" s="682"/>
      <c r="J340" s="1032"/>
      <c r="K340" s="682"/>
      <c r="L340" s="682"/>
      <c r="M340" s="682"/>
      <c r="N340" s="682"/>
      <c r="O340" s="682"/>
      <c r="P340" s="682"/>
      <c r="Q340" s="682"/>
      <c r="R340" s="682"/>
      <c r="S340" s="398"/>
    </row>
    <row r="341" spans="1:20" ht="21" x14ac:dyDescent="0.2">
      <c r="A341" s="821"/>
      <c r="B341" s="573" t="s">
        <v>299</v>
      </c>
      <c r="C341" s="1271">
        <v>40</v>
      </c>
      <c r="D341" s="1272">
        <v>96000</v>
      </c>
      <c r="E341" s="1175" t="s">
        <v>76</v>
      </c>
      <c r="F341" s="665"/>
      <c r="G341" s="291"/>
      <c r="H341" s="1273">
        <v>40</v>
      </c>
      <c r="I341" s="291">
        <v>40</v>
      </c>
      <c r="J341" s="1273"/>
      <c r="K341" s="291">
        <v>40</v>
      </c>
      <c r="L341" s="291"/>
      <c r="M341" s="291"/>
      <c r="N341" s="291"/>
      <c r="O341" s="291"/>
      <c r="P341" s="291"/>
      <c r="Q341" s="291"/>
      <c r="R341" s="294"/>
      <c r="S341" s="398"/>
      <c r="T341" s="221" t="s">
        <v>316</v>
      </c>
    </row>
    <row r="342" spans="1:20" ht="21" x14ac:dyDescent="0.2">
      <c r="A342" s="810"/>
      <c r="B342" s="157" t="s">
        <v>300</v>
      </c>
      <c r="C342" s="276"/>
      <c r="D342" s="261"/>
      <c r="E342" s="999"/>
      <c r="F342" s="957"/>
      <c r="G342" s="682"/>
      <c r="H342" s="1032"/>
      <c r="I342" s="682"/>
      <c r="J342" s="1032"/>
      <c r="K342" s="682"/>
      <c r="L342" s="682"/>
      <c r="M342" s="682"/>
      <c r="N342" s="682"/>
      <c r="O342" s="682"/>
      <c r="P342" s="682"/>
      <c r="Q342" s="682"/>
      <c r="R342" s="682"/>
      <c r="S342" s="398"/>
    </row>
    <row r="343" spans="1:20" ht="21" x14ac:dyDescent="0.2">
      <c r="A343" s="821"/>
      <c r="B343" s="154" t="s">
        <v>301</v>
      </c>
      <c r="C343" s="277"/>
      <c r="D343" s="162"/>
      <c r="E343" s="1000"/>
      <c r="F343" s="958"/>
      <c r="G343" s="158"/>
      <c r="H343" s="641"/>
      <c r="I343" s="158"/>
      <c r="J343" s="641"/>
      <c r="K343" s="158"/>
      <c r="L343" s="158"/>
      <c r="M343" s="158"/>
      <c r="N343" s="158"/>
      <c r="O343" s="158"/>
      <c r="P343" s="158"/>
      <c r="Q343" s="158"/>
      <c r="R343" s="158"/>
      <c r="S343" s="398"/>
    </row>
    <row r="344" spans="1:20" ht="21" x14ac:dyDescent="0.2">
      <c r="A344" s="821"/>
      <c r="B344" s="573" t="s">
        <v>302</v>
      </c>
      <c r="C344" s="1738">
        <v>160</v>
      </c>
      <c r="D344" s="1205">
        <f>SUM(D345:D352)</f>
        <v>64000</v>
      </c>
      <c r="E344" s="1739" t="s">
        <v>206</v>
      </c>
      <c r="F344" s="929"/>
      <c r="G344" s="930"/>
      <c r="H344" s="930">
        <v>160</v>
      </c>
      <c r="I344" s="930"/>
      <c r="J344" s="930">
        <v>160</v>
      </c>
      <c r="K344" s="930"/>
      <c r="L344" s="930"/>
      <c r="M344" s="930"/>
      <c r="N344" s="930"/>
      <c r="O344" s="930"/>
      <c r="P344" s="930"/>
      <c r="Q344" s="930"/>
      <c r="R344" s="587"/>
      <c r="S344" s="398"/>
      <c r="T344" s="221" t="s">
        <v>316</v>
      </c>
    </row>
    <row r="345" spans="1:20" s="904" customFormat="1" ht="18.75" customHeight="1" x14ac:dyDescent="0.25">
      <c r="A345" s="1568"/>
      <c r="B345" s="258"/>
      <c r="C345" s="258">
        <v>20</v>
      </c>
      <c r="D345" s="905">
        <v>8000</v>
      </c>
      <c r="E345" s="988" t="s">
        <v>150</v>
      </c>
      <c r="F345" s="903"/>
      <c r="G345" s="258"/>
      <c r="H345" s="258">
        <v>20</v>
      </c>
      <c r="I345" s="258"/>
      <c r="J345" s="258">
        <v>20</v>
      </c>
      <c r="K345" s="258"/>
      <c r="L345" s="258"/>
      <c r="M345" s="258"/>
      <c r="N345" s="258"/>
      <c r="O345" s="258"/>
      <c r="P345" s="258"/>
      <c r="Q345" s="258"/>
      <c r="R345" s="903" t="s">
        <v>482</v>
      </c>
    </row>
    <row r="346" spans="1:20" s="904" customFormat="1" ht="18.75" customHeight="1" x14ac:dyDescent="0.25">
      <c r="A346" s="1568"/>
      <c r="B346" s="258"/>
      <c r="C346" s="258">
        <v>20</v>
      </c>
      <c r="D346" s="905">
        <v>8000</v>
      </c>
      <c r="E346" s="988" t="s">
        <v>269</v>
      </c>
      <c r="F346" s="903"/>
      <c r="G346" s="258"/>
      <c r="H346" s="258">
        <v>20</v>
      </c>
      <c r="I346" s="258"/>
      <c r="J346" s="258">
        <v>20</v>
      </c>
      <c r="K346" s="258"/>
      <c r="L346" s="258"/>
      <c r="M346" s="258"/>
      <c r="N346" s="258"/>
      <c r="O346" s="258"/>
      <c r="P346" s="258"/>
      <c r="Q346" s="258"/>
      <c r="R346" s="903" t="s">
        <v>482</v>
      </c>
    </row>
    <row r="347" spans="1:20" s="904" customFormat="1" ht="18.75" customHeight="1" x14ac:dyDescent="0.25">
      <c r="A347" s="1568"/>
      <c r="B347" s="258"/>
      <c r="C347" s="258">
        <v>20</v>
      </c>
      <c r="D347" s="905">
        <v>8000</v>
      </c>
      <c r="E347" s="988" t="s">
        <v>487</v>
      </c>
      <c r="F347" s="903"/>
      <c r="G347" s="258"/>
      <c r="H347" s="258">
        <v>20</v>
      </c>
      <c r="I347" s="258"/>
      <c r="J347" s="258">
        <v>20</v>
      </c>
      <c r="K347" s="258"/>
      <c r="L347" s="258"/>
      <c r="M347" s="258"/>
      <c r="N347" s="258"/>
      <c r="O347" s="258"/>
      <c r="P347" s="258"/>
      <c r="Q347" s="258"/>
      <c r="R347" s="903" t="s">
        <v>482</v>
      </c>
    </row>
    <row r="348" spans="1:20" s="904" customFormat="1" ht="18.75" customHeight="1" x14ac:dyDescent="0.25">
      <c r="A348" s="1568"/>
      <c r="B348" s="258"/>
      <c r="C348" s="258">
        <v>20</v>
      </c>
      <c r="D348" s="905">
        <v>8000</v>
      </c>
      <c r="E348" s="988" t="s">
        <v>333</v>
      </c>
      <c r="F348" s="903"/>
      <c r="G348" s="258"/>
      <c r="H348" s="258">
        <v>20</v>
      </c>
      <c r="I348" s="258"/>
      <c r="J348" s="258">
        <v>20</v>
      </c>
      <c r="K348" s="258"/>
      <c r="L348" s="258"/>
      <c r="M348" s="258"/>
      <c r="N348" s="258"/>
      <c r="O348" s="258"/>
      <c r="P348" s="258"/>
      <c r="Q348" s="258"/>
      <c r="R348" s="903" t="s">
        <v>482</v>
      </c>
    </row>
    <row r="349" spans="1:20" s="904" customFormat="1" ht="18.75" customHeight="1" x14ac:dyDescent="0.25">
      <c r="A349" s="1568"/>
      <c r="B349" s="258"/>
      <c r="C349" s="258">
        <v>20</v>
      </c>
      <c r="D349" s="905">
        <v>8000</v>
      </c>
      <c r="E349" s="988" t="s">
        <v>481</v>
      </c>
      <c r="F349" s="903"/>
      <c r="G349" s="258"/>
      <c r="H349" s="258">
        <v>20</v>
      </c>
      <c r="I349" s="258"/>
      <c r="J349" s="258">
        <v>20</v>
      </c>
      <c r="K349" s="258"/>
      <c r="L349" s="258"/>
      <c r="M349" s="258"/>
      <c r="N349" s="258"/>
      <c r="O349" s="258"/>
      <c r="P349" s="258"/>
      <c r="Q349" s="258"/>
      <c r="R349" s="903" t="s">
        <v>482</v>
      </c>
    </row>
    <row r="350" spans="1:20" s="904" customFormat="1" ht="18.75" customHeight="1" x14ac:dyDescent="0.25">
      <c r="A350" s="1598"/>
      <c r="B350" s="257"/>
      <c r="C350" s="258">
        <v>20</v>
      </c>
      <c r="D350" s="905">
        <v>8000</v>
      </c>
      <c r="E350" s="988" t="s">
        <v>366</v>
      </c>
      <c r="F350" s="903"/>
      <c r="G350" s="258"/>
      <c r="H350" s="258">
        <v>20</v>
      </c>
      <c r="I350" s="258"/>
      <c r="J350" s="258">
        <v>20</v>
      </c>
      <c r="K350" s="258"/>
      <c r="L350" s="258"/>
      <c r="M350" s="258"/>
      <c r="N350" s="258"/>
      <c r="O350" s="258"/>
      <c r="P350" s="258"/>
      <c r="Q350" s="258"/>
      <c r="R350" s="903" t="s">
        <v>482</v>
      </c>
    </row>
    <row r="351" spans="1:20" s="904" customFormat="1" ht="18.75" customHeight="1" x14ac:dyDescent="0.25">
      <c r="A351" s="1598"/>
      <c r="B351" s="257"/>
      <c r="C351" s="258">
        <v>20</v>
      </c>
      <c r="D351" s="905">
        <v>8000</v>
      </c>
      <c r="E351" s="988" t="s">
        <v>201</v>
      </c>
      <c r="F351" s="903"/>
      <c r="G351" s="258"/>
      <c r="H351" s="258">
        <v>20</v>
      </c>
      <c r="I351" s="258"/>
      <c r="J351" s="258">
        <v>20</v>
      </c>
      <c r="K351" s="258"/>
      <c r="L351" s="258"/>
      <c r="M351" s="258"/>
      <c r="N351" s="258"/>
      <c r="O351" s="258"/>
      <c r="P351" s="258"/>
      <c r="Q351" s="258"/>
      <c r="R351" s="903" t="s">
        <v>482</v>
      </c>
    </row>
    <row r="352" spans="1:20" s="904" customFormat="1" ht="36" customHeight="1" x14ac:dyDescent="0.25">
      <c r="A352" s="1588"/>
      <c r="B352" s="486"/>
      <c r="C352" s="486">
        <v>20</v>
      </c>
      <c r="D352" s="1229">
        <v>8000</v>
      </c>
      <c r="E352" s="1053" t="s">
        <v>276</v>
      </c>
      <c r="F352" s="1352"/>
      <c r="G352" s="486"/>
      <c r="H352" s="486">
        <v>20</v>
      </c>
      <c r="I352" s="486"/>
      <c r="J352" s="486">
        <v>20</v>
      </c>
      <c r="K352" s="486"/>
      <c r="L352" s="486"/>
      <c r="M352" s="486"/>
      <c r="N352" s="486"/>
      <c r="O352" s="486"/>
      <c r="P352" s="486"/>
      <c r="Q352" s="486"/>
      <c r="R352" s="1352" t="s">
        <v>482</v>
      </c>
    </row>
    <row r="353" spans="1:20" s="408" customFormat="1" ht="42.75" thickBot="1" x14ac:dyDescent="0.25">
      <c r="A353" s="1594">
        <v>25</v>
      </c>
      <c r="B353" s="1254" t="s">
        <v>608</v>
      </c>
      <c r="C353" s="1252" t="s">
        <v>228</v>
      </c>
      <c r="D353" s="1364">
        <f>D354</f>
        <v>861740</v>
      </c>
      <c r="E353" s="1254"/>
      <c r="F353" s="1255"/>
      <c r="G353" s="1256"/>
      <c r="H353" s="1257"/>
      <c r="I353" s="1256"/>
      <c r="J353" s="1257"/>
      <c r="K353" s="1256"/>
      <c r="L353" s="1256"/>
      <c r="M353" s="1256"/>
      <c r="N353" s="1256"/>
      <c r="O353" s="1256"/>
      <c r="P353" s="1256"/>
      <c r="Q353" s="1256"/>
      <c r="R353" s="1256"/>
      <c r="S353" s="409"/>
    </row>
    <row r="354" spans="1:20" s="408" customFormat="1" ht="42" x14ac:dyDescent="0.2">
      <c r="A354" s="1591"/>
      <c r="B354" s="295" t="s">
        <v>609</v>
      </c>
      <c r="C354" s="347" t="s">
        <v>228</v>
      </c>
      <c r="D354" s="348">
        <f>D355+D374+D389+D408+D419+D469</f>
        <v>861740</v>
      </c>
      <c r="E354" s="998"/>
      <c r="F354" s="956"/>
      <c r="G354" s="349"/>
      <c r="H354" s="1031"/>
      <c r="I354" s="349"/>
      <c r="J354" s="1031"/>
      <c r="K354" s="349"/>
      <c r="L354" s="349"/>
      <c r="M354" s="349"/>
      <c r="N354" s="349"/>
      <c r="O354" s="349"/>
      <c r="P354" s="349"/>
      <c r="Q354" s="349"/>
      <c r="R354" s="349"/>
      <c r="S354" s="409"/>
    </row>
    <row r="355" spans="1:20" s="191" customFormat="1" ht="21" x14ac:dyDescent="0.2">
      <c r="A355" s="812"/>
      <c r="B355" s="187" t="s">
        <v>211</v>
      </c>
      <c r="C355" s="279"/>
      <c r="D355" s="189">
        <f>D356+D365</f>
        <v>160000</v>
      </c>
      <c r="E355" s="188"/>
      <c r="F355" s="960"/>
      <c r="G355" s="961"/>
      <c r="H355" s="1033"/>
      <c r="I355" s="961"/>
      <c r="J355" s="1033"/>
      <c r="K355" s="961"/>
      <c r="L355" s="961"/>
      <c r="M355" s="961"/>
      <c r="N355" s="961"/>
      <c r="O355" s="961"/>
      <c r="P355" s="961"/>
      <c r="Q355" s="961"/>
      <c r="R355" s="1285" t="s">
        <v>549</v>
      </c>
    </row>
    <row r="356" spans="1:20" s="191" customFormat="1" ht="21" x14ac:dyDescent="0.2">
      <c r="A356" s="816"/>
      <c r="B356" s="193" t="s">
        <v>213</v>
      </c>
      <c r="C356" s="1070" t="s">
        <v>167</v>
      </c>
      <c r="D356" s="1176">
        <f>SUM(D357:D364)</f>
        <v>40000</v>
      </c>
      <c r="E356" s="1128" t="s">
        <v>206</v>
      </c>
      <c r="F356" s="929"/>
      <c r="G356" s="1023"/>
      <c r="H356" s="1023"/>
      <c r="I356" s="1023">
        <v>8</v>
      </c>
      <c r="J356" s="1023"/>
      <c r="K356" s="930"/>
      <c r="L356" s="930"/>
      <c r="M356" s="930"/>
      <c r="N356" s="930"/>
      <c r="O356" s="930"/>
      <c r="P356" s="930"/>
      <c r="Q356" s="930"/>
      <c r="R356" s="585"/>
    </row>
    <row r="357" spans="1:20" s="1181" customFormat="1" ht="18.75" x14ac:dyDescent="0.2">
      <c r="A357" s="816"/>
      <c r="B357" s="1177" t="s">
        <v>570</v>
      </c>
      <c r="C357" s="1018"/>
      <c r="D357" s="1178">
        <v>5000</v>
      </c>
      <c r="E357" s="1018" t="s">
        <v>150</v>
      </c>
      <c r="F357" s="1179"/>
      <c r="G357" s="913"/>
      <c r="H357" s="1180"/>
      <c r="I357" s="913">
        <v>1</v>
      </c>
      <c r="J357" s="1023"/>
      <c r="K357" s="1180"/>
      <c r="L357" s="1180"/>
      <c r="M357" s="1180"/>
      <c r="N357" s="1180"/>
      <c r="O357" s="1180"/>
      <c r="P357" s="1180"/>
      <c r="Q357" s="1180"/>
      <c r="R357" s="266" t="s">
        <v>482</v>
      </c>
    </row>
    <row r="358" spans="1:20" s="1181" customFormat="1" ht="18.75" x14ac:dyDescent="0.2">
      <c r="A358" s="816"/>
      <c r="B358" s="1177"/>
      <c r="C358" s="1018"/>
      <c r="D358" s="1178">
        <v>5000</v>
      </c>
      <c r="E358" s="1018" t="s">
        <v>269</v>
      </c>
      <c r="F358" s="1179"/>
      <c r="G358" s="913"/>
      <c r="H358" s="1180"/>
      <c r="I358" s="913">
        <v>1</v>
      </c>
      <c r="J358" s="1023"/>
      <c r="K358" s="1180"/>
      <c r="L358" s="1180"/>
      <c r="M358" s="1180"/>
      <c r="N358" s="1180"/>
      <c r="O358" s="1180"/>
      <c r="P358" s="1180"/>
      <c r="Q358" s="1180"/>
      <c r="R358" s="266" t="s">
        <v>482</v>
      </c>
      <c r="S358" s="1636"/>
      <c r="T358" s="1636"/>
    </row>
    <row r="359" spans="1:20" s="1181" customFormat="1" ht="18.75" x14ac:dyDescent="0.2">
      <c r="A359" s="816"/>
      <c r="B359" s="1177"/>
      <c r="C359" s="1018"/>
      <c r="D359" s="1178">
        <v>5000</v>
      </c>
      <c r="E359" s="1018" t="s">
        <v>506</v>
      </c>
      <c r="F359" s="1179"/>
      <c r="G359" s="913"/>
      <c r="H359" s="1180"/>
      <c r="I359" s="913">
        <v>1</v>
      </c>
      <c r="J359" s="266"/>
      <c r="K359" s="1180"/>
      <c r="L359" s="1180"/>
      <c r="M359" s="1180"/>
      <c r="N359" s="1180"/>
      <c r="O359" s="1180"/>
      <c r="P359" s="1180"/>
      <c r="Q359" s="1180"/>
      <c r="R359" s="266" t="s">
        <v>482</v>
      </c>
      <c r="S359" s="1637"/>
      <c r="T359" s="1637"/>
    </row>
    <row r="360" spans="1:20" s="1181" customFormat="1" ht="18.75" x14ac:dyDescent="0.2">
      <c r="A360" s="816"/>
      <c r="B360" s="1177"/>
      <c r="C360" s="1018"/>
      <c r="D360" s="1178">
        <v>5000</v>
      </c>
      <c r="E360" s="1018" t="s">
        <v>333</v>
      </c>
      <c r="F360" s="1179"/>
      <c r="G360" s="913"/>
      <c r="H360" s="1180"/>
      <c r="I360" s="913">
        <v>1</v>
      </c>
      <c r="J360" s="266"/>
      <c r="K360" s="1180"/>
      <c r="L360" s="1180"/>
      <c r="M360" s="1180"/>
      <c r="N360" s="1180"/>
      <c r="O360" s="1180"/>
      <c r="P360" s="1180"/>
      <c r="Q360" s="1180"/>
      <c r="R360" s="266" t="s">
        <v>482</v>
      </c>
      <c r="S360" s="1637"/>
      <c r="T360" s="1637"/>
    </row>
    <row r="361" spans="1:20" s="1181" customFormat="1" ht="18.75" x14ac:dyDescent="0.2">
      <c r="A361" s="816"/>
      <c r="B361" s="1177"/>
      <c r="C361" s="1018"/>
      <c r="D361" s="1178">
        <v>5000</v>
      </c>
      <c r="E361" s="1018" t="s">
        <v>481</v>
      </c>
      <c r="F361" s="1179"/>
      <c r="G361" s="913"/>
      <c r="H361" s="1180"/>
      <c r="I361" s="913">
        <v>1</v>
      </c>
      <c r="J361" s="266"/>
      <c r="K361" s="1180"/>
      <c r="L361" s="1180"/>
      <c r="M361" s="1180"/>
      <c r="N361" s="1180"/>
      <c r="O361" s="1180"/>
      <c r="P361" s="1180"/>
      <c r="Q361" s="1180"/>
      <c r="R361" s="266" t="s">
        <v>482</v>
      </c>
      <c r="S361" s="1638"/>
      <c r="T361" s="1638"/>
    </row>
    <row r="362" spans="1:20" s="1181" customFormat="1" ht="18.75" x14ac:dyDescent="0.2">
      <c r="A362" s="816"/>
      <c r="B362" s="1177"/>
      <c r="C362" s="1018"/>
      <c r="D362" s="1178">
        <v>5000</v>
      </c>
      <c r="E362" s="1018" t="s">
        <v>366</v>
      </c>
      <c r="F362" s="1179"/>
      <c r="G362" s="913"/>
      <c r="H362" s="1180"/>
      <c r="I362" s="913">
        <v>1</v>
      </c>
      <c r="J362" s="266"/>
      <c r="K362" s="1180"/>
      <c r="L362" s="1180"/>
      <c r="M362" s="1180"/>
      <c r="N362" s="1180"/>
      <c r="O362" s="1180"/>
      <c r="P362" s="1180"/>
      <c r="Q362" s="1180"/>
      <c r="R362" s="266" t="s">
        <v>482</v>
      </c>
    </row>
    <row r="363" spans="1:20" s="1181" customFormat="1" ht="18.75" x14ac:dyDescent="0.2">
      <c r="A363" s="816"/>
      <c r="B363" s="1177"/>
      <c r="C363" s="1018"/>
      <c r="D363" s="1178">
        <v>5000</v>
      </c>
      <c r="E363" s="1018" t="s">
        <v>201</v>
      </c>
      <c r="F363" s="1179"/>
      <c r="G363" s="913"/>
      <c r="H363" s="1180"/>
      <c r="I363" s="913">
        <v>1</v>
      </c>
      <c r="J363" s="266"/>
      <c r="K363" s="1179"/>
      <c r="L363" s="1180"/>
      <c r="M363" s="1180"/>
      <c r="N363" s="1180"/>
      <c r="O363" s="1180"/>
      <c r="P363" s="1180"/>
      <c r="Q363" s="1180"/>
      <c r="R363" s="266" t="s">
        <v>482</v>
      </c>
    </row>
    <row r="364" spans="1:20" s="1181" customFormat="1" ht="23.25" customHeight="1" x14ac:dyDescent="0.2">
      <c r="A364" s="816"/>
      <c r="B364" s="1177"/>
      <c r="C364" s="1018"/>
      <c r="D364" s="1178">
        <v>5000</v>
      </c>
      <c r="E364" s="1018" t="s">
        <v>276</v>
      </c>
      <c r="F364" s="1179"/>
      <c r="G364" s="913"/>
      <c r="H364" s="1180"/>
      <c r="I364" s="913">
        <v>1</v>
      </c>
      <c r="J364" s="266"/>
      <c r="K364" s="1179"/>
      <c r="L364" s="1180"/>
      <c r="M364" s="1180"/>
      <c r="N364" s="1180"/>
      <c r="O364" s="1180"/>
      <c r="P364" s="1180"/>
      <c r="Q364" s="1180"/>
      <c r="R364" s="266" t="s">
        <v>482</v>
      </c>
    </row>
    <row r="365" spans="1:20" s="204" customFormat="1" ht="21" x14ac:dyDescent="0.2">
      <c r="A365" s="816"/>
      <c r="B365" s="193" t="s">
        <v>214</v>
      </c>
      <c r="C365" s="1070" t="s">
        <v>215</v>
      </c>
      <c r="D365" s="1176">
        <v>120000</v>
      </c>
      <c r="E365" s="1711" t="s">
        <v>206</v>
      </c>
      <c r="F365" s="929"/>
      <c r="G365" s="1023"/>
      <c r="H365" s="1023"/>
      <c r="I365" s="1023">
        <v>24</v>
      </c>
      <c r="J365" s="1111"/>
      <c r="K365" s="1042"/>
      <c r="L365" s="930"/>
      <c r="M365" s="930"/>
      <c r="N365" s="930"/>
      <c r="O365" s="930"/>
      <c r="P365" s="930"/>
      <c r="Q365" s="930"/>
      <c r="R365" s="294"/>
    </row>
    <row r="366" spans="1:20" s="1186" customFormat="1" ht="18.75" x14ac:dyDescent="0.2">
      <c r="A366" s="816"/>
      <c r="B366" s="1185" t="s">
        <v>540</v>
      </c>
      <c r="C366" s="911"/>
      <c r="D366" s="1017">
        <v>15000</v>
      </c>
      <c r="E366" s="1018" t="s">
        <v>150</v>
      </c>
      <c r="F366" s="903"/>
      <c r="G366" s="258"/>
      <c r="H366" s="258"/>
      <c r="I366" s="258">
        <v>3</v>
      </c>
      <c r="J366" s="903"/>
      <c r="K366" s="266"/>
      <c r="L366" s="258"/>
      <c r="M366" s="258"/>
      <c r="N366" s="258"/>
      <c r="O366" s="258"/>
      <c r="P366" s="258"/>
      <c r="Q366" s="258"/>
      <c r="R366" s="266" t="s">
        <v>482</v>
      </c>
    </row>
    <row r="367" spans="1:20" s="1186" customFormat="1" ht="18.75" x14ac:dyDescent="0.2">
      <c r="A367" s="816"/>
      <c r="B367" s="1185" t="s">
        <v>541</v>
      </c>
      <c r="C367" s="911"/>
      <c r="D367" s="1017">
        <v>15000</v>
      </c>
      <c r="E367" s="1018" t="s">
        <v>269</v>
      </c>
      <c r="F367" s="903"/>
      <c r="G367" s="258"/>
      <c r="H367" s="258"/>
      <c r="I367" s="258">
        <v>3</v>
      </c>
      <c r="J367" s="903"/>
      <c r="K367" s="266"/>
      <c r="L367" s="258"/>
      <c r="M367" s="258"/>
      <c r="N367" s="258"/>
      <c r="O367" s="258"/>
      <c r="P367" s="258"/>
      <c r="Q367" s="258"/>
      <c r="R367" s="266" t="s">
        <v>482</v>
      </c>
    </row>
    <row r="368" spans="1:20" s="1186" customFormat="1" ht="18.75" x14ac:dyDescent="0.2">
      <c r="A368" s="816"/>
      <c r="B368" s="1187" t="s">
        <v>542</v>
      </c>
      <c r="C368" s="911"/>
      <c r="D368" s="1017">
        <v>15000</v>
      </c>
      <c r="E368" s="1018" t="s">
        <v>487</v>
      </c>
      <c r="F368" s="903"/>
      <c r="G368" s="258"/>
      <c r="H368" s="258"/>
      <c r="I368" s="258">
        <v>3</v>
      </c>
      <c r="J368" s="903"/>
      <c r="K368" s="266"/>
      <c r="L368" s="258"/>
      <c r="M368" s="258"/>
      <c r="N368" s="258"/>
      <c r="O368" s="258"/>
      <c r="P368" s="258"/>
      <c r="Q368" s="258"/>
      <c r="R368" s="266" t="s">
        <v>482</v>
      </c>
    </row>
    <row r="369" spans="1:18" s="1186" customFormat="1" ht="18.75" x14ac:dyDescent="0.2">
      <c r="A369" s="816"/>
      <c r="B369" s="1187" t="s">
        <v>543</v>
      </c>
      <c r="C369" s="911"/>
      <c r="D369" s="1017">
        <v>15000</v>
      </c>
      <c r="E369" s="1018" t="s">
        <v>333</v>
      </c>
      <c r="F369" s="903"/>
      <c r="G369" s="258"/>
      <c r="H369" s="258"/>
      <c r="I369" s="258">
        <v>3</v>
      </c>
      <c r="J369" s="258"/>
      <c r="K369" s="266"/>
      <c r="L369" s="258"/>
      <c r="M369" s="258"/>
      <c r="N369" s="258"/>
      <c r="O369" s="258"/>
      <c r="P369" s="258"/>
      <c r="Q369" s="258"/>
      <c r="R369" s="1230" t="s">
        <v>482</v>
      </c>
    </row>
    <row r="370" spans="1:18" s="1186" customFormat="1" ht="18.75" x14ac:dyDescent="0.2">
      <c r="A370" s="1599"/>
      <c r="B370" s="1712"/>
      <c r="C370" s="1523"/>
      <c r="D370" s="1713">
        <v>15000</v>
      </c>
      <c r="E370" s="1182" t="s">
        <v>481</v>
      </c>
      <c r="F370" s="1352"/>
      <c r="G370" s="486"/>
      <c r="H370" s="486"/>
      <c r="I370" s="486">
        <v>3</v>
      </c>
      <c r="J370" s="486"/>
      <c r="K370" s="1133"/>
      <c r="L370" s="486"/>
      <c r="M370" s="486"/>
      <c r="N370" s="486"/>
      <c r="O370" s="486"/>
      <c r="P370" s="486"/>
      <c r="Q370" s="486"/>
      <c r="R370" s="1714" t="s">
        <v>482</v>
      </c>
    </row>
    <row r="371" spans="1:18" s="1186" customFormat="1" ht="18.75" x14ac:dyDescent="0.2">
      <c r="A371" s="812"/>
      <c r="B371" s="1708"/>
      <c r="C371" s="1709"/>
      <c r="D371" s="1710">
        <v>15000</v>
      </c>
      <c r="E371" s="1183" t="s">
        <v>366</v>
      </c>
      <c r="F371" s="259"/>
      <c r="G371" s="257"/>
      <c r="H371" s="257"/>
      <c r="I371" s="257">
        <v>3</v>
      </c>
      <c r="J371" s="257"/>
      <c r="K371" s="918"/>
      <c r="L371" s="257"/>
      <c r="M371" s="257"/>
      <c r="N371" s="257"/>
      <c r="O371" s="257"/>
      <c r="P371" s="257"/>
      <c r="Q371" s="257"/>
      <c r="R371" s="1231" t="s">
        <v>482</v>
      </c>
    </row>
    <row r="372" spans="1:18" s="1186" customFormat="1" ht="18.75" x14ac:dyDescent="0.2">
      <c r="A372" s="816"/>
      <c r="B372" s="1187"/>
      <c r="C372" s="911"/>
      <c r="D372" s="1017">
        <v>15000</v>
      </c>
      <c r="E372" s="1018" t="s">
        <v>201</v>
      </c>
      <c r="F372" s="903"/>
      <c r="G372" s="258"/>
      <c r="H372" s="258"/>
      <c r="I372" s="258">
        <v>3</v>
      </c>
      <c r="J372" s="258"/>
      <c r="K372" s="918"/>
      <c r="L372" s="258"/>
      <c r="M372" s="258"/>
      <c r="N372" s="258"/>
      <c r="O372" s="258"/>
      <c r="P372" s="258"/>
      <c r="Q372" s="258"/>
      <c r="R372" s="1230" t="s">
        <v>482</v>
      </c>
    </row>
    <row r="373" spans="1:18" s="1186" customFormat="1" ht="18.75" x14ac:dyDescent="0.2">
      <c r="A373" s="816"/>
      <c r="B373" s="1187"/>
      <c r="C373" s="911"/>
      <c r="D373" s="1017">
        <v>15000</v>
      </c>
      <c r="E373" s="1018" t="s">
        <v>276</v>
      </c>
      <c r="F373" s="903"/>
      <c r="G373" s="258"/>
      <c r="H373" s="258"/>
      <c r="I373" s="258">
        <v>3</v>
      </c>
      <c r="J373" s="258"/>
      <c r="K373" s="918"/>
      <c r="L373" s="258"/>
      <c r="M373" s="258"/>
      <c r="N373" s="258"/>
      <c r="O373" s="258"/>
      <c r="P373" s="258"/>
      <c r="Q373" s="258"/>
      <c r="R373" s="1230" t="s">
        <v>482</v>
      </c>
    </row>
    <row r="374" spans="1:18" s="204" customFormat="1" ht="21" x14ac:dyDescent="0.2">
      <c r="A374" s="816"/>
      <c r="B374" s="205" t="s">
        <v>216</v>
      </c>
      <c r="C374" s="183"/>
      <c r="D374" s="207">
        <f>D376+D377+D387+D388</f>
        <v>141840</v>
      </c>
      <c r="E374" s="206"/>
      <c r="F374" s="629"/>
      <c r="G374" s="587"/>
      <c r="H374" s="612"/>
      <c r="I374" s="587"/>
      <c r="J374" s="612"/>
      <c r="K374" s="629"/>
      <c r="L374" s="587"/>
      <c r="M374" s="587"/>
      <c r="N374" s="587"/>
      <c r="O374" s="587"/>
      <c r="P374" s="587"/>
      <c r="Q374" s="587"/>
      <c r="R374" s="1285" t="s">
        <v>549</v>
      </c>
    </row>
    <row r="375" spans="1:18" s="204" customFormat="1" ht="21" x14ac:dyDescent="0.2">
      <c r="A375" s="816"/>
      <c r="B375" s="193" t="s">
        <v>217</v>
      </c>
      <c r="C375" s="183"/>
      <c r="D375" s="206"/>
      <c r="E375" s="206"/>
      <c r="F375" s="629"/>
      <c r="G375" s="587"/>
      <c r="H375" s="612"/>
      <c r="I375" s="587"/>
      <c r="J375" s="612"/>
      <c r="K375" s="629"/>
      <c r="L375" s="587"/>
      <c r="M375" s="587"/>
      <c r="N375" s="587"/>
      <c r="O375" s="587"/>
      <c r="P375" s="587"/>
      <c r="Q375" s="587"/>
      <c r="R375" s="290"/>
    </row>
    <row r="376" spans="1:18" s="1330" customFormat="1" ht="31.5" customHeight="1" x14ac:dyDescent="0.2">
      <c r="A376" s="1600"/>
      <c r="B376" s="208" t="s">
        <v>545</v>
      </c>
      <c r="C376" s="1281" t="s">
        <v>218</v>
      </c>
      <c r="D376" s="200">
        <v>23040</v>
      </c>
      <c r="E376" s="1639" t="s">
        <v>76</v>
      </c>
      <c r="F376" s="1640"/>
      <c r="G376" s="177"/>
      <c r="H376" s="624">
        <v>16</v>
      </c>
      <c r="I376" s="1641"/>
      <c r="J376" s="761">
        <v>16</v>
      </c>
      <c r="K376" s="761"/>
      <c r="L376" s="624">
        <v>16</v>
      </c>
      <c r="M376" s="624"/>
      <c r="N376" s="624">
        <v>16</v>
      </c>
      <c r="O376" s="624"/>
      <c r="P376" s="177"/>
      <c r="Q376" s="177"/>
      <c r="R376" s="1642" t="s">
        <v>212</v>
      </c>
    </row>
    <row r="377" spans="1:18" s="204" customFormat="1" ht="21" x14ac:dyDescent="0.2">
      <c r="A377" s="816"/>
      <c r="B377" s="208" t="s">
        <v>564</v>
      </c>
      <c r="C377" s="1643" t="s">
        <v>84</v>
      </c>
      <c r="D377" s="1644">
        <v>48000</v>
      </c>
      <c r="E377" s="1150" t="s">
        <v>206</v>
      </c>
      <c r="F377" s="1042"/>
      <c r="G377" s="1612"/>
      <c r="H377" s="1613">
        <v>120</v>
      </c>
      <c r="I377" s="1612"/>
      <c r="J377" s="1613">
        <v>120</v>
      </c>
      <c r="K377" s="1612"/>
      <c r="L377" s="1612"/>
      <c r="M377" s="1612"/>
      <c r="N377" s="1612"/>
      <c r="O377" s="1612"/>
      <c r="P377" s="1612"/>
      <c r="Q377" s="1612"/>
      <c r="R377" s="293"/>
    </row>
    <row r="378" spans="1:18" s="1186" customFormat="1" ht="18.75" x14ac:dyDescent="0.2">
      <c r="A378" s="816"/>
      <c r="B378" s="1136" t="s">
        <v>565</v>
      </c>
      <c r="C378" s="911">
        <v>15</v>
      </c>
      <c r="D378" s="1017">
        <v>6000</v>
      </c>
      <c r="E378" s="1018" t="s">
        <v>150</v>
      </c>
      <c r="F378" s="903"/>
      <c r="G378" s="258"/>
      <c r="H378" s="913">
        <v>15</v>
      </c>
      <c r="I378" s="913"/>
      <c r="J378" s="913">
        <v>15</v>
      </c>
      <c r="K378" s="913"/>
      <c r="L378" s="913"/>
      <c r="M378" s="913"/>
      <c r="N378" s="913"/>
      <c r="O378" s="258"/>
      <c r="P378" s="258"/>
      <c r="Q378" s="258"/>
      <c r="R378" s="1230" t="s">
        <v>482</v>
      </c>
    </row>
    <row r="379" spans="1:18" s="1186" customFormat="1" ht="18.75" x14ac:dyDescent="0.2">
      <c r="A379" s="816"/>
      <c r="B379" s="1136" t="s">
        <v>566</v>
      </c>
      <c r="C379" s="911"/>
      <c r="D379" s="1017">
        <v>6000</v>
      </c>
      <c r="E379" s="1018" t="s">
        <v>269</v>
      </c>
      <c r="F379" s="903"/>
      <c r="G379" s="258"/>
      <c r="H379" s="913">
        <v>15</v>
      </c>
      <c r="I379" s="913"/>
      <c r="J379" s="913">
        <v>15</v>
      </c>
      <c r="K379" s="913"/>
      <c r="L379" s="913"/>
      <c r="M379" s="913"/>
      <c r="N379" s="913"/>
      <c r="O379" s="258"/>
      <c r="P379" s="258"/>
      <c r="Q379" s="258"/>
      <c r="R379" s="1230" t="s">
        <v>482</v>
      </c>
    </row>
    <row r="380" spans="1:18" s="1186" customFormat="1" ht="18.75" x14ac:dyDescent="0.2">
      <c r="A380" s="816"/>
      <c r="B380" s="1136"/>
      <c r="C380" s="911"/>
      <c r="D380" s="1017">
        <v>6000</v>
      </c>
      <c r="E380" s="1018" t="s">
        <v>487</v>
      </c>
      <c r="F380" s="903"/>
      <c r="G380" s="258"/>
      <c r="H380" s="913">
        <v>15</v>
      </c>
      <c r="I380" s="913"/>
      <c r="J380" s="913">
        <v>15</v>
      </c>
      <c r="K380" s="913"/>
      <c r="L380" s="913"/>
      <c r="M380" s="913"/>
      <c r="N380" s="913"/>
      <c r="O380" s="258"/>
      <c r="P380" s="258"/>
      <c r="Q380" s="258"/>
      <c r="R380" s="1230" t="s">
        <v>482</v>
      </c>
    </row>
    <row r="381" spans="1:18" s="1186" customFormat="1" ht="18.75" x14ac:dyDescent="0.2">
      <c r="A381" s="816"/>
      <c r="B381" s="1136"/>
      <c r="C381" s="911"/>
      <c r="D381" s="1017">
        <v>6000</v>
      </c>
      <c r="E381" s="1018" t="s">
        <v>333</v>
      </c>
      <c r="F381" s="903"/>
      <c r="G381" s="258"/>
      <c r="H381" s="913">
        <v>15</v>
      </c>
      <c r="I381" s="913"/>
      <c r="J381" s="913">
        <v>15</v>
      </c>
      <c r="K381" s="913"/>
      <c r="L381" s="913"/>
      <c r="M381" s="913"/>
      <c r="N381" s="913"/>
      <c r="O381" s="258"/>
      <c r="P381" s="258"/>
      <c r="Q381" s="258"/>
      <c r="R381" s="1230" t="s">
        <v>482</v>
      </c>
    </row>
    <row r="382" spans="1:18" s="1186" customFormat="1" ht="18.75" x14ac:dyDescent="0.2">
      <c r="A382" s="816"/>
      <c r="B382" s="1136"/>
      <c r="C382" s="911"/>
      <c r="D382" s="1017">
        <v>6000</v>
      </c>
      <c r="E382" s="1018" t="s">
        <v>481</v>
      </c>
      <c r="F382" s="912"/>
      <c r="G382" s="913"/>
      <c r="H382" s="913">
        <v>15</v>
      </c>
      <c r="I382" s="913"/>
      <c r="J382" s="913">
        <v>15</v>
      </c>
      <c r="K382" s="913"/>
      <c r="L382" s="913"/>
      <c r="M382" s="913"/>
      <c r="N382" s="913"/>
      <c r="O382" s="913"/>
      <c r="P382" s="913"/>
      <c r="Q382" s="913"/>
      <c r="R382" s="1230" t="s">
        <v>482</v>
      </c>
    </row>
    <row r="383" spans="1:18" s="1186" customFormat="1" ht="18.75" x14ac:dyDescent="0.2">
      <c r="A383" s="816"/>
      <c r="B383" s="1136"/>
      <c r="C383" s="911"/>
      <c r="D383" s="1017">
        <v>6000</v>
      </c>
      <c r="E383" s="1018" t="s">
        <v>366</v>
      </c>
      <c r="F383" s="903"/>
      <c r="G383" s="258"/>
      <c r="H383" s="913">
        <v>15</v>
      </c>
      <c r="I383" s="258"/>
      <c r="J383" s="913">
        <v>15</v>
      </c>
      <c r="K383" s="913"/>
      <c r="L383" s="913"/>
      <c r="M383" s="258"/>
      <c r="N383" s="913"/>
      <c r="O383" s="258"/>
      <c r="P383" s="258"/>
      <c r="Q383" s="258"/>
      <c r="R383" s="1230" t="s">
        <v>482</v>
      </c>
    </row>
    <row r="384" spans="1:18" s="1186" customFormat="1" ht="18.75" x14ac:dyDescent="0.2">
      <c r="A384" s="816"/>
      <c r="B384" s="1136"/>
      <c r="C384" s="911"/>
      <c r="D384" s="1017">
        <v>6000</v>
      </c>
      <c r="E384" s="1018" t="s">
        <v>201</v>
      </c>
      <c r="F384" s="903"/>
      <c r="G384" s="258"/>
      <c r="H384" s="913">
        <v>15</v>
      </c>
      <c r="I384" s="258"/>
      <c r="J384" s="913">
        <v>15</v>
      </c>
      <c r="K384" s="913"/>
      <c r="L384" s="913"/>
      <c r="M384" s="258"/>
      <c r="N384" s="913"/>
      <c r="O384" s="258"/>
      <c r="P384" s="258"/>
      <c r="Q384" s="258"/>
      <c r="R384" s="1230" t="s">
        <v>482</v>
      </c>
    </row>
    <row r="385" spans="1:20" s="1186" customFormat="1" ht="24.75" customHeight="1" x14ac:dyDescent="0.2">
      <c r="A385" s="816"/>
      <c r="B385" s="1129"/>
      <c r="C385" s="1018"/>
      <c r="D385" s="1017">
        <v>6000</v>
      </c>
      <c r="E385" s="1018" t="s">
        <v>276</v>
      </c>
      <c r="F385" s="903"/>
      <c r="G385" s="258"/>
      <c r="H385" s="913">
        <v>15</v>
      </c>
      <c r="I385" s="258"/>
      <c r="J385" s="913">
        <v>15</v>
      </c>
      <c r="K385" s="913"/>
      <c r="L385" s="913"/>
      <c r="M385" s="258"/>
      <c r="N385" s="913"/>
      <c r="O385" s="258"/>
      <c r="P385" s="258"/>
      <c r="Q385" s="258"/>
      <c r="R385" s="1230" t="s">
        <v>482</v>
      </c>
    </row>
    <row r="386" spans="1:20" s="204" customFormat="1" ht="21" x14ac:dyDescent="0.2">
      <c r="A386" s="816"/>
      <c r="B386" s="193" t="s">
        <v>219</v>
      </c>
      <c r="C386" s="183"/>
      <c r="D386" s="200"/>
      <c r="E386" s="206"/>
      <c r="F386" s="629"/>
      <c r="G386" s="587"/>
      <c r="H386" s="612"/>
      <c r="I386" s="587"/>
      <c r="J386" s="612"/>
      <c r="K386" s="587"/>
      <c r="L386" s="587"/>
      <c r="M386" s="587"/>
      <c r="N386" s="587"/>
      <c r="O386" s="587"/>
      <c r="P386" s="587"/>
      <c r="Q386" s="587"/>
      <c r="R386" s="290"/>
    </row>
    <row r="387" spans="1:20" s="204" customFormat="1" ht="21" x14ac:dyDescent="0.2">
      <c r="A387" s="816"/>
      <c r="B387" s="212" t="s">
        <v>544</v>
      </c>
      <c r="C387" s="183" t="s">
        <v>221</v>
      </c>
      <c r="D387" s="200">
        <v>10000</v>
      </c>
      <c r="E387" s="1188" t="s">
        <v>76</v>
      </c>
      <c r="F387" s="627"/>
      <c r="G387" s="612"/>
      <c r="H387" s="612"/>
      <c r="I387" s="612"/>
      <c r="J387" s="612"/>
      <c r="K387" s="612">
        <v>1</v>
      </c>
      <c r="L387" s="612"/>
      <c r="M387" s="612"/>
      <c r="N387" s="612"/>
      <c r="O387" s="612"/>
      <c r="P387" s="612"/>
      <c r="Q387" s="612"/>
      <c r="R387" s="290" t="s">
        <v>212</v>
      </c>
    </row>
    <row r="388" spans="1:20" s="204" customFormat="1" ht="31.5" customHeight="1" x14ac:dyDescent="0.2">
      <c r="A388" s="1599"/>
      <c r="B388" s="1744" t="s">
        <v>567</v>
      </c>
      <c r="C388" s="1439" t="s">
        <v>234</v>
      </c>
      <c r="D388" s="1440">
        <v>60800</v>
      </c>
      <c r="E388" s="1372" t="s">
        <v>76</v>
      </c>
      <c r="F388" s="1057"/>
      <c r="G388" s="1346">
        <v>76</v>
      </c>
      <c r="H388" s="1346"/>
      <c r="I388" s="1346"/>
      <c r="J388" s="1346"/>
      <c r="K388" s="1346"/>
      <c r="L388" s="1346">
        <v>76</v>
      </c>
      <c r="M388" s="1346"/>
      <c r="N388" s="1346"/>
      <c r="O388" s="1346"/>
      <c r="P388" s="1346"/>
      <c r="Q388" s="1346"/>
      <c r="R388" s="1745" t="s">
        <v>73</v>
      </c>
      <c r="T388" s="221" t="s">
        <v>316</v>
      </c>
    </row>
    <row r="389" spans="1:20" s="204" customFormat="1" ht="21" x14ac:dyDescent="0.2">
      <c r="A389" s="812"/>
      <c r="B389" s="1740" t="s">
        <v>223</v>
      </c>
      <c r="C389" s="1741"/>
      <c r="D389" s="1742">
        <f>D390+D399</f>
        <v>169600</v>
      </c>
      <c r="E389" s="1743"/>
      <c r="F389" s="649"/>
      <c r="G389" s="632"/>
      <c r="H389" s="632"/>
      <c r="I389" s="632"/>
      <c r="J389" s="632"/>
      <c r="K389" s="632"/>
      <c r="L389" s="632"/>
      <c r="M389" s="632"/>
      <c r="N389" s="632"/>
      <c r="O389" s="632"/>
      <c r="P389" s="632"/>
      <c r="Q389" s="632"/>
      <c r="R389" s="1721" t="s">
        <v>549</v>
      </c>
    </row>
    <row r="390" spans="1:20" s="1330" customFormat="1" ht="42" x14ac:dyDescent="0.2">
      <c r="A390" s="1600"/>
      <c r="B390" s="1444" t="s">
        <v>224</v>
      </c>
      <c r="C390" s="1445" t="s">
        <v>167</v>
      </c>
      <c r="D390" s="1446">
        <f>SUM(D391:D398)</f>
        <v>160000</v>
      </c>
      <c r="E390" s="987" t="s">
        <v>206</v>
      </c>
      <c r="F390" s="1072"/>
      <c r="G390" s="1073"/>
      <c r="H390" s="1073"/>
      <c r="I390" s="1073"/>
      <c r="J390" s="1073"/>
      <c r="K390" s="1073">
        <f>SUM(K391:K398)</f>
        <v>1</v>
      </c>
      <c r="L390" s="1073">
        <f>SUM(L391:L398)</f>
        <v>2</v>
      </c>
      <c r="M390" s="1073">
        <f>SUM(M391:M398)</f>
        <v>3</v>
      </c>
      <c r="N390" s="1073">
        <f>SUM(N391:N398)</f>
        <v>1</v>
      </c>
      <c r="O390" s="1073">
        <f>SUM(O391:O398)</f>
        <v>1</v>
      </c>
      <c r="P390" s="1073"/>
      <c r="Q390" s="1073"/>
      <c r="R390" s="1447"/>
    </row>
    <row r="391" spans="1:20" s="1331" customFormat="1" ht="18.75" x14ac:dyDescent="0.2">
      <c r="A391" s="1600"/>
      <c r="B391" s="1189"/>
      <c r="C391" s="1190"/>
      <c r="D391" s="1019">
        <v>20000</v>
      </c>
      <c r="E391" s="1191" t="s">
        <v>150</v>
      </c>
      <c r="F391" s="1448"/>
      <c r="G391" s="1449"/>
      <c r="H391" s="1449"/>
      <c r="I391" s="1449"/>
      <c r="J391" s="1449"/>
      <c r="K391" s="1449"/>
      <c r="L391" s="1449">
        <v>1</v>
      </c>
      <c r="M391" s="1449"/>
      <c r="N391" s="1449"/>
      <c r="O391" s="1449"/>
      <c r="P391" s="1449"/>
      <c r="Q391" s="1449"/>
      <c r="R391" s="1450" t="s">
        <v>482</v>
      </c>
    </row>
    <row r="392" spans="1:20" s="1331" customFormat="1" ht="18.75" x14ac:dyDescent="0.2">
      <c r="A392" s="1600"/>
      <c r="B392" s="1189"/>
      <c r="C392" s="1190"/>
      <c r="D392" s="1019">
        <v>20000</v>
      </c>
      <c r="E392" s="1191" t="s">
        <v>269</v>
      </c>
      <c r="F392" s="1448"/>
      <c r="G392" s="1449"/>
      <c r="H392" s="1449"/>
      <c r="I392" s="1449"/>
      <c r="J392" s="1449"/>
      <c r="K392" s="1449"/>
      <c r="L392" s="1449"/>
      <c r="M392" s="1449"/>
      <c r="N392" s="1449"/>
      <c r="O392" s="1449">
        <v>1</v>
      </c>
      <c r="P392" s="1449"/>
      <c r="Q392" s="1449"/>
      <c r="R392" s="1450" t="s">
        <v>482</v>
      </c>
    </row>
    <row r="393" spans="1:20" s="1331" customFormat="1" ht="18.75" x14ac:dyDescent="0.2">
      <c r="A393" s="1600"/>
      <c r="B393" s="1189"/>
      <c r="C393" s="1190"/>
      <c r="D393" s="1019">
        <v>20000</v>
      </c>
      <c r="E393" s="1191" t="s">
        <v>487</v>
      </c>
      <c r="F393" s="1448"/>
      <c r="G393" s="1449"/>
      <c r="H393" s="1449"/>
      <c r="I393" s="1449"/>
      <c r="J393" s="1449"/>
      <c r="K393" s="1449">
        <v>1</v>
      </c>
      <c r="L393" s="1449"/>
      <c r="M393" s="1449"/>
      <c r="N393" s="1449"/>
      <c r="O393" s="1449"/>
      <c r="P393" s="1449"/>
      <c r="Q393" s="1449"/>
      <c r="R393" s="1450" t="s">
        <v>482</v>
      </c>
    </row>
    <row r="394" spans="1:20" s="1331" customFormat="1" ht="18.75" x14ac:dyDescent="0.2">
      <c r="A394" s="1600"/>
      <c r="B394" s="1189"/>
      <c r="C394" s="1190"/>
      <c r="D394" s="1019">
        <v>20000</v>
      </c>
      <c r="E394" s="1191" t="s">
        <v>333</v>
      </c>
      <c r="F394" s="1448"/>
      <c r="G394" s="1449"/>
      <c r="H394" s="1449"/>
      <c r="I394" s="1449"/>
      <c r="J394" s="1449"/>
      <c r="K394" s="1449"/>
      <c r="L394" s="1449"/>
      <c r="M394" s="1449"/>
      <c r="N394" s="1449">
        <v>1</v>
      </c>
      <c r="O394" s="1449"/>
      <c r="P394" s="1449"/>
      <c r="Q394" s="1449"/>
      <c r="R394" s="1450" t="s">
        <v>482</v>
      </c>
    </row>
    <row r="395" spans="1:20" s="1331" customFormat="1" ht="18.75" x14ac:dyDescent="0.2">
      <c r="A395" s="1600"/>
      <c r="B395" s="1189"/>
      <c r="C395" s="1190"/>
      <c r="D395" s="1019">
        <v>20000</v>
      </c>
      <c r="E395" s="1191" t="s">
        <v>481</v>
      </c>
      <c r="F395" s="1448"/>
      <c r="G395" s="1449"/>
      <c r="H395" s="1449"/>
      <c r="I395" s="1449"/>
      <c r="J395" s="1449"/>
      <c r="K395" s="1449"/>
      <c r="L395" s="1449"/>
      <c r="M395" s="1449">
        <v>1</v>
      </c>
      <c r="N395" s="1449"/>
      <c r="O395" s="1449"/>
      <c r="P395" s="1449"/>
      <c r="Q395" s="1449"/>
      <c r="R395" s="1450" t="s">
        <v>482</v>
      </c>
    </row>
    <row r="396" spans="1:20" s="1331" customFormat="1" ht="18.75" x14ac:dyDescent="0.2">
      <c r="A396" s="1600"/>
      <c r="B396" s="1189"/>
      <c r="C396" s="1190"/>
      <c r="D396" s="1019">
        <v>20000</v>
      </c>
      <c r="E396" s="1191" t="s">
        <v>366</v>
      </c>
      <c r="F396" s="1448"/>
      <c r="G396" s="1449"/>
      <c r="H396" s="1449"/>
      <c r="I396" s="1449"/>
      <c r="J396" s="1449"/>
      <c r="K396" s="1449"/>
      <c r="L396" s="1449">
        <v>1</v>
      </c>
      <c r="M396" s="1449"/>
      <c r="N396" s="1449"/>
      <c r="O396" s="1449"/>
      <c r="P396" s="1449"/>
      <c r="Q396" s="1449"/>
      <c r="R396" s="1450" t="s">
        <v>482</v>
      </c>
    </row>
    <row r="397" spans="1:20" s="1331" customFormat="1" ht="18.75" x14ac:dyDescent="0.2">
      <c r="A397" s="1600"/>
      <c r="B397" s="1189"/>
      <c r="C397" s="1190"/>
      <c r="D397" s="1019">
        <v>20000</v>
      </c>
      <c r="E397" s="1191" t="s">
        <v>201</v>
      </c>
      <c r="F397" s="1448"/>
      <c r="G397" s="1449"/>
      <c r="H397" s="1449"/>
      <c r="I397" s="1449"/>
      <c r="J397" s="1449"/>
      <c r="K397" s="1449"/>
      <c r="L397" s="1449"/>
      <c r="M397" s="1449">
        <v>1</v>
      </c>
      <c r="N397" s="1449"/>
      <c r="O397" s="1449"/>
      <c r="P397" s="1449"/>
      <c r="Q397" s="1449"/>
      <c r="R397" s="1450" t="s">
        <v>482</v>
      </c>
    </row>
    <row r="398" spans="1:20" s="1331" customFormat="1" ht="27.75" customHeight="1" x14ac:dyDescent="0.2">
      <c r="A398" s="1600"/>
      <c r="B398" s="1189"/>
      <c r="C398" s="1190"/>
      <c r="D398" s="1019">
        <v>20000</v>
      </c>
      <c r="E398" s="1191" t="s">
        <v>276</v>
      </c>
      <c r="F398" s="1448"/>
      <c r="G398" s="1449"/>
      <c r="H398" s="1449"/>
      <c r="I398" s="1449"/>
      <c r="J398" s="1449"/>
      <c r="K398" s="1449"/>
      <c r="L398" s="1449"/>
      <c r="M398" s="1449">
        <v>1</v>
      </c>
      <c r="N398" s="1449"/>
      <c r="O398" s="1449"/>
      <c r="P398" s="1449"/>
      <c r="Q398" s="1449"/>
      <c r="R398" s="1450" t="s">
        <v>482</v>
      </c>
    </row>
    <row r="399" spans="1:20" s="204" customFormat="1" ht="21" x14ac:dyDescent="0.2">
      <c r="A399" s="816"/>
      <c r="B399" s="1282" t="s">
        <v>225</v>
      </c>
      <c r="C399" s="1200" t="s">
        <v>167</v>
      </c>
      <c r="D399" s="1283">
        <f>SUM(D400:D407)</f>
        <v>9600</v>
      </c>
      <c r="E399" s="1284"/>
      <c r="F399" s="1202"/>
      <c r="G399" s="1203"/>
      <c r="H399" s="1203">
        <v>8</v>
      </c>
      <c r="I399" s="1203"/>
      <c r="J399" s="1203"/>
      <c r="K399" s="1203"/>
      <c r="L399" s="1203"/>
      <c r="M399" s="1203"/>
      <c r="N399" s="1203"/>
      <c r="O399" s="1203"/>
      <c r="P399" s="1203"/>
      <c r="Q399" s="1203"/>
      <c r="R399" s="293"/>
    </row>
    <row r="400" spans="1:20" s="1186" customFormat="1" ht="18.75" x14ac:dyDescent="0.2">
      <c r="A400" s="816"/>
      <c r="B400" s="1189" t="s">
        <v>546</v>
      </c>
      <c r="C400" s="1190"/>
      <c r="D400" s="1019">
        <v>1200</v>
      </c>
      <c r="E400" s="1191" t="s">
        <v>150</v>
      </c>
      <c r="F400" s="919"/>
      <c r="G400" s="920"/>
      <c r="H400" s="920">
        <v>1</v>
      </c>
      <c r="I400" s="920"/>
      <c r="J400" s="920"/>
      <c r="K400" s="920"/>
      <c r="L400" s="920"/>
      <c r="M400" s="920"/>
      <c r="N400" s="920"/>
      <c r="O400" s="920"/>
      <c r="P400" s="920"/>
      <c r="Q400" s="920"/>
      <c r="R400" s="1230" t="s">
        <v>482</v>
      </c>
    </row>
    <row r="401" spans="1:20" s="1186" customFormat="1" ht="18.75" x14ac:dyDescent="0.2">
      <c r="A401" s="816"/>
      <c r="B401" s="1189"/>
      <c r="C401" s="1190"/>
      <c r="D401" s="1722">
        <v>1200</v>
      </c>
      <c r="E401" s="1191" t="s">
        <v>269</v>
      </c>
      <c r="F401" s="919"/>
      <c r="G401" s="920"/>
      <c r="H401" s="920">
        <v>1</v>
      </c>
      <c r="I401" s="920"/>
      <c r="J401" s="920"/>
      <c r="K401" s="920"/>
      <c r="L401" s="920"/>
      <c r="M401" s="920"/>
      <c r="N401" s="920"/>
      <c r="O401" s="920"/>
      <c r="P401" s="920"/>
      <c r="Q401" s="920"/>
      <c r="R401" s="1230" t="s">
        <v>482</v>
      </c>
    </row>
    <row r="402" spans="1:20" s="1186" customFormat="1" ht="18.75" x14ac:dyDescent="0.2">
      <c r="A402" s="816"/>
      <c r="B402" s="1189"/>
      <c r="C402" s="1190"/>
      <c r="D402" s="1019">
        <v>1200</v>
      </c>
      <c r="E402" s="1191" t="s">
        <v>487</v>
      </c>
      <c r="F402" s="919"/>
      <c r="G402" s="920"/>
      <c r="H402" s="920">
        <v>1</v>
      </c>
      <c r="I402" s="920"/>
      <c r="J402" s="920"/>
      <c r="K402" s="920"/>
      <c r="L402" s="920"/>
      <c r="M402" s="920"/>
      <c r="N402" s="920"/>
      <c r="O402" s="920"/>
      <c r="P402" s="920"/>
      <c r="Q402" s="920"/>
      <c r="R402" s="1230" t="s">
        <v>482</v>
      </c>
    </row>
    <row r="403" spans="1:20" s="1186" customFormat="1" ht="21.75" customHeight="1" x14ac:dyDescent="0.2">
      <c r="A403" s="816"/>
      <c r="B403" s="1189"/>
      <c r="C403" s="1190"/>
      <c r="D403" s="1019">
        <v>1200</v>
      </c>
      <c r="E403" s="1191" t="s">
        <v>333</v>
      </c>
      <c r="F403" s="919"/>
      <c r="G403" s="920"/>
      <c r="H403" s="920">
        <v>1</v>
      </c>
      <c r="I403" s="920"/>
      <c r="J403" s="920"/>
      <c r="K403" s="920"/>
      <c r="L403" s="920"/>
      <c r="M403" s="920"/>
      <c r="N403" s="920"/>
      <c r="O403" s="920"/>
      <c r="P403" s="920"/>
      <c r="Q403" s="920"/>
      <c r="R403" s="1230" t="s">
        <v>482</v>
      </c>
    </row>
    <row r="404" spans="1:20" s="1186" customFormat="1" ht="18.75" x14ac:dyDescent="0.2">
      <c r="A404" s="816"/>
      <c r="B404" s="1189"/>
      <c r="C404" s="1190"/>
      <c r="D404" s="1019">
        <v>1200</v>
      </c>
      <c r="E404" s="1191" t="s">
        <v>481</v>
      </c>
      <c r="F404" s="919"/>
      <c r="G404" s="920"/>
      <c r="H404" s="920">
        <v>1</v>
      </c>
      <c r="I404" s="920"/>
      <c r="J404" s="920"/>
      <c r="K404" s="920"/>
      <c r="L404" s="920"/>
      <c r="M404" s="920"/>
      <c r="N404" s="920"/>
      <c r="O404" s="920"/>
      <c r="P404" s="920"/>
      <c r="Q404" s="920"/>
      <c r="R404" s="1230" t="s">
        <v>482</v>
      </c>
    </row>
    <row r="405" spans="1:20" s="1186" customFormat="1" ht="18.75" x14ac:dyDescent="0.2">
      <c r="A405" s="816"/>
      <c r="B405" s="1189"/>
      <c r="C405" s="1190"/>
      <c r="D405" s="1019">
        <v>1200</v>
      </c>
      <c r="E405" s="1191" t="s">
        <v>366</v>
      </c>
      <c r="F405" s="919"/>
      <c r="G405" s="920"/>
      <c r="H405" s="920">
        <v>1</v>
      </c>
      <c r="I405" s="920"/>
      <c r="J405" s="920"/>
      <c r="K405" s="920"/>
      <c r="L405" s="920"/>
      <c r="M405" s="920"/>
      <c r="N405" s="920"/>
      <c r="O405" s="920"/>
      <c r="P405" s="920"/>
      <c r="Q405" s="920"/>
      <c r="R405" s="1230" t="s">
        <v>482</v>
      </c>
    </row>
    <row r="406" spans="1:20" s="1186" customFormat="1" ht="18.75" x14ac:dyDescent="0.2">
      <c r="A406" s="816"/>
      <c r="B406" s="1189"/>
      <c r="C406" s="1190"/>
      <c r="D406" s="1019">
        <v>1200</v>
      </c>
      <c r="E406" s="1191" t="s">
        <v>201</v>
      </c>
      <c r="F406" s="919"/>
      <c r="G406" s="920"/>
      <c r="H406" s="920">
        <v>1</v>
      </c>
      <c r="I406" s="920"/>
      <c r="J406" s="920"/>
      <c r="K406" s="920"/>
      <c r="L406" s="920"/>
      <c r="M406" s="920"/>
      <c r="N406" s="920"/>
      <c r="O406" s="920"/>
      <c r="P406" s="920"/>
      <c r="Q406" s="920"/>
      <c r="R406" s="1230" t="s">
        <v>482</v>
      </c>
    </row>
    <row r="407" spans="1:20" s="1186" customFormat="1" ht="18.75" x14ac:dyDescent="0.2">
      <c r="A407" s="1599"/>
      <c r="B407" s="1365"/>
      <c r="C407" s="1366"/>
      <c r="D407" s="1367">
        <v>1200</v>
      </c>
      <c r="E407" s="1194" t="s">
        <v>276</v>
      </c>
      <c r="F407" s="1723"/>
      <c r="G407" s="1724"/>
      <c r="H407" s="1724">
        <v>1</v>
      </c>
      <c r="I407" s="1724"/>
      <c r="J407" s="1724"/>
      <c r="K407" s="1724"/>
      <c r="L407" s="1724"/>
      <c r="M407" s="1724"/>
      <c r="N407" s="1724"/>
      <c r="O407" s="1724"/>
      <c r="P407" s="1724"/>
      <c r="Q407" s="1724"/>
      <c r="R407" s="1714" t="s">
        <v>482</v>
      </c>
    </row>
    <row r="408" spans="1:20" s="204" customFormat="1" ht="21" x14ac:dyDescent="0.2">
      <c r="A408" s="812"/>
      <c r="B408" s="1715" t="s">
        <v>226</v>
      </c>
      <c r="C408" s="1716"/>
      <c r="D408" s="1717">
        <f>D409+D418</f>
        <v>76000</v>
      </c>
      <c r="E408" s="1718"/>
      <c r="F408" s="1719"/>
      <c r="G408" s="1720"/>
      <c r="H408" s="1720"/>
      <c r="I408" s="1720"/>
      <c r="J408" s="1720"/>
      <c r="K408" s="1720"/>
      <c r="L408" s="1720"/>
      <c r="M408" s="1720"/>
      <c r="N408" s="1720"/>
      <c r="O408" s="1720"/>
      <c r="P408" s="1720"/>
      <c r="Q408" s="1720"/>
      <c r="R408" s="1721" t="s">
        <v>549</v>
      </c>
    </row>
    <row r="409" spans="1:20" s="204" customFormat="1" ht="21" x14ac:dyDescent="0.2">
      <c r="A409" s="816"/>
      <c r="B409" s="217" t="s">
        <v>227</v>
      </c>
      <c r="C409" s="1200" t="s">
        <v>228</v>
      </c>
      <c r="D409" s="1201">
        <f>SUM(D410:D417)</f>
        <v>48000</v>
      </c>
      <c r="E409" s="1128" t="s">
        <v>206</v>
      </c>
      <c r="F409" s="1202"/>
      <c r="G409" s="1203"/>
      <c r="H409" s="1203">
        <v>240</v>
      </c>
      <c r="I409" s="1203"/>
      <c r="J409" s="1203"/>
      <c r="K409" s="1203"/>
      <c r="L409" s="1203"/>
      <c r="M409" s="1203"/>
      <c r="N409" s="1203"/>
      <c r="O409" s="1203"/>
      <c r="P409" s="1203"/>
      <c r="Q409" s="1203"/>
      <c r="R409" s="293"/>
      <c r="T409" s="221" t="s">
        <v>316</v>
      </c>
    </row>
    <row r="410" spans="1:20" s="1186" customFormat="1" ht="18.75" x14ac:dyDescent="0.2">
      <c r="A410" s="816"/>
      <c r="B410" s="1192" t="s">
        <v>547</v>
      </c>
      <c r="C410" s="1193"/>
      <c r="D410" s="1020">
        <v>6000</v>
      </c>
      <c r="E410" s="1191" t="s">
        <v>150</v>
      </c>
      <c r="F410" s="919"/>
      <c r="G410" s="920"/>
      <c r="H410" s="920">
        <v>1</v>
      </c>
      <c r="I410" s="920"/>
      <c r="J410" s="920"/>
      <c r="K410" s="920"/>
      <c r="L410" s="920"/>
      <c r="M410" s="920"/>
      <c r="N410" s="920"/>
      <c r="O410" s="920"/>
      <c r="P410" s="920"/>
      <c r="Q410" s="920"/>
      <c r="R410" s="1230" t="s">
        <v>482</v>
      </c>
    </row>
    <row r="411" spans="1:20" s="554" customFormat="1" ht="18.75" x14ac:dyDescent="0.2">
      <c r="A411" s="820"/>
      <c r="B411" s="1192" t="s">
        <v>548</v>
      </c>
      <c r="C411" s="1193"/>
      <c r="D411" s="1020">
        <v>6000</v>
      </c>
      <c r="E411" s="1191" t="s">
        <v>269</v>
      </c>
      <c r="F411" s="919"/>
      <c r="G411" s="920"/>
      <c r="H411" s="920">
        <v>1</v>
      </c>
      <c r="I411" s="920"/>
      <c r="J411" s="920"/>
      <c r="K411" s="920"/>
      <c r="L411" s="920"/>
      <c r="M411" s="920"/>
      <c r="N411" s="920"/>
      <c r="O411" s="920"/>
      <c r="P411" s="920"/>
      <c r="Q411" s="920"/>
      <c r="R411" s="1230" t="s">
        <v>482</v>
      </c>
    </row>
    <row r="412" spans="1:20" s="554" customFormat="1" ht="18.75" x14ac:dyDescent="0.2">
      <c r="A412" s="820"/>
      <c r="B412" s="1192"/>
      <c r="C412" s="1193"/>
      <c r="D412" s="1020">
        <v>6000</v>
      </c>
      <c r="E412" s="1191" t="s">
        <v>487</v>
      </c>
      <c r="F412" s="919"/>
      <c r="G412" s="920"/>
      <c r="H412" s="920">
        <v>1</v>
      </c>
      <c r="I412" s="920"/>
      <c r="J412" s="920"/>
      <c r="K412" s="920"/>
      <c r="L412" s="920"/>
      <c r="M412" s="920"/>
      <c r="N412" s="920"/>
      <c r="O412" s="920"/>
      <c r="P412" s="920"/>
      <c r="Q412" s="920"/>
      <c r="R412" s="1230" t="s">
        <v>482</v>
      </c>
    </row>
    <row r="413" spans="1:20" s="554" customFormat="1" ht="18.75" x14ac:dyDescent="0.2">
      <c r="A413" s="1601"/>
      <c r="B413" s="1196"/>
      <c r="C413" s="1197"/>
      <c r="D413" s="1332">
        <v>6000</v>
      </c>
      <c r="E413" s="1198" t="s">
        <v>333</v>
      </c>
      <c r="F413" s="1199"/>
      <c r="G413" s="1195"/>
      <c r="H413" s="1195">
        <v>1</v>
      </c>
      <c r="I413" s="1195"/>
      <c r="J413" s="1195"/>
      <c r="K413" s="1195"/>
      <c r="L413" s="1195"/>
      <c r="M413" s="1195"/>
      <c r="N413" s="1195"/>
      <c r="O413" s="1195"/>
      <c r="P413" s="1195"/>
      <c r="Q413" s="1195"/>
      <c r="R413" s="1231" t="s">
        <v>482</v>
      </c>
    </row>
    <row r="414" spans="1:20" s="554" customFormat="1" ht="18.75" x14ac:dyDescent="0.2">
      <c r="A414" s="820"/>
      <c r="B414" s="1192"/>
      <c r="C414" s="1193"/>
      <c r="D414" s="1020">
        <v>6000</v>
      </c>
      <c r="E414" s="1191" t="s">
        <v>481</v>
      </c>
      <c r="F414" s="919"/>
      <c r="G414" s="920"/>
      <c r="H414" s="920">
        <v>1</v>
      </c>
      <c r="I414" s="920"/>
      <c r="J414" s="920"/>
      <c r="K414" s="920"/>
      <c r="L414" s="920"/>
      <c r="M414" s="920"/>
      <c r="N414" s="920"/>
      <c r="O414" s="920"/>
      <c r="P414" s="920"/>
      <c r="Q414" s="920"/>
      <c r="R414" s="1230" t="s">
        <v>482</v>
      </c>
    </row>
    <row r="415" spans="1:20" s="554" customFormat="1" ht="18.75" x14ac:dyDescent="0.2">
      <c r="A415" s="820"/>
      <c r="B415" s="1192"/>
      <c r="C415" s="1193"/>
      <c r="D415" s="1020">
        <v>6000</v>
      </c>
      <c r="E415" s="1191" t="s">
        <v>366</v>
      </c>
      <c r="F415" s="919"/>
      <c r="G415" s="920"/>
      <c r="H415" s="920">
        <v>1</v>
      </c>
      <c r="I415" s="920"/>
      <c r="J415" s="920"/>
      <c r="K415" s="920"/>
      <c r="L415" s="920"/>
      <c r="M415" s="920"/>
      <c r="N415" s="920"/>
      <c r="O415" s="920"/>
      <c r="P415" s="920"/>
      <c r="Q415" s="920"/>
      <c r="R415" s="1230" t="s">
        <v>482</v>
      </c>
    </row>
    <row r="416" spans="1:20" s="554" customFormat="1" ht="18.75" x14ac:dyDescent="0.2">
      <c r="A416" s="820"/>
      <c r="B416" s="1192"/>
      <c r="C416" s="1193"/>
      <c r="D416" s="1020">
        <v>6000</v>
      </c>
      <c r="E416" s="1191" t="s">
        <v>201</v>
      </c>
      <c r="F416" s="919"/>
      <c r="G416" s="920"/>
      <c r="H416" s="920">
        <v>1</v>
      </c>
      <c r="I416" s="920"/>
      <c r="J416" s="920"/>
      <c r="K416" s="920"/>
      <c r="L416" s="920"/>
      <c r="M416" s="920"/>
      <c r="N416" s="920"/>
      <c r="O416" s="920"/>
      <c r="P416" s="920"/>
      <c r="Q416" s="920"/>
      <c r="R416" s="1230" t="s">
        <v>482</v>
      </c>
    </row>
    <row r="417" spans="1:20" s="554" customFormat="1" ht="21" customHeight="1" x14ac:dyDescent="0.2">
      <c r="A417" s="820"/>
      <c r="B417" s="1192"/>
      <c r="C417" s="1193"/>
      <c r="D417" s="1020">
        <v>6000</v>
      </c>
      <c r="E417" s="1191" t="s">
        <v>276</v>
      </c>
      <c r="F417" s="919"/>
      <c r="G417" s="920"/>
      <c r="H417" s="920">
        <v>1</v>
      </c>
      <c r="I417" s="920"/>
      <c r="J417" s="920"/>
      <c r="K417" s="920"/>
      <c r="L417" s="920"/>
      <c r="M417" s="920"/>
      <c r="N417" s="920"/>
      <c r="O417" s="920"/>
      <c r="P417" s="920"/>
      <c r="Q417" s="920"/>
      <c r="R417" s="1230" t="s">
        <v>482</v>
      </c>
    </row>
    <row r="418" spans="1:20" s="221" customFormat="1" ht="21" x14ac:dyDescent="0.2">
      <c r="A418" s="820"/>
      <c r="B418" s="217" t="s">
        <v>229</v>
      </c>
      <c r="C418" s="1725" t="s">
        <v>230</v>
      </c>
      <c r="D418" s="1201">
        <v>28000</v>
      </c>
      <c r="E418" s="1188" t="s">
        <v>76</v>
      </c>
      <c r="F418" s="1726"/>
      <c r="G418" s="646"/>
      <c r="H418" s="644">
        <v>112</v>
      </c>
      <c r="I418" s="646"/>
      <c r="J418" s="644"/>
      <c r="K418" s="644"/>
      <c r="L418" s="644"/>
      <c r="M418" s="644"/>
      <c r="N418" s="644"/>
      <c r="O418" s="646"/>
      <c r="P418" s="646"/>
      <c r="Q418" s="646"/>
      <c r="R418" s="290" t="s">
        <v>212</v>
      </c>
      <c r="T418" s="221" t="s">
        <v>316</v>
      </c>
    </row>
    <row r="419" spans="1:20" s="311" customFormat="1" ht="21" x14ac:dyDescent="0.2">
      <c r="A419" s="821"/>
      <c r="B419" s="154" t="s">
        <v>170</v>
      </c>
      <c r="C419" s="277"/>
      <c r="D419" s="198">
        <f>D421+D430+D435+D445+D447+D457+D459</f>
        <v>294300</v>
      </c>
      <c r="E419" s="1000"/>
      <c r="F419" s="958"/>
      <c r="G419" s="158"/>
      <c r="H419" s="641"/>
      <c r="I419" s="158"/>
      <c r="J419" s="641"/>
      <c r="K419" s="158"/>
      <c r="L419" s="158"/>
      <c r="M419" s="158"/>
      <c r="N419" s="158"/>
      <c r="O419" s="158"/>
      <c r="P419" s="158"/>
      <c r="Q419" s="158"/>
      <c r="R419" s="1727" t="s">
        <v>550</v>
      </c>
    </row>
    <row r="420" spans="1:20" s="311" customFormat="1" ht="21" x14ac:dyDescent="0.2">
      <c r="A420" s="821"/>
      <c r="B420" s="154" t="s">
        <v>171</v>
      </c>
      <c r="C420" s="277"/>
      <c r="D420" s="154"/>
      <c r="E420" s="1000"/>
      <c r="F420" s="958"/>
      <c r="G420" s="158"/>
      <c r="H420" s="641"/>
      <c r="I420" s="158"/>
      <c r="J420" s="641"/>
      <c r="K420" s="158"/>
      <c r="L420" s="158"/>
      <c r="M420" s="158"/>
      <c r="N420" s="158"/>
      <c r="O420" s="158"/>
      <c r="P420" s="158"/>
      <c r="Q420" s="158"/>
      <c r="R420" s="158"/>
    </row>
    <row r="421" spans="1:20" s="311" customFormat="1" ht="42" x14ac:dyDescent="0.2">
      <c r="A421" s="821"/>
      <c r="B421" s="154" t="s">
        <v>172</v>
      </c>
      <c r="C421" s="1204" t="s">
        <v>160</v>
      </c>
      <c r="D421" s="909">
        <f>SUM(D422:D429)</f>
        <v>96000</v>
      </c>
      <c r="E421" s="1150" t="s">
        <v>206</v>
      </c>
      <c r="F421" s="1206"/>
      <c r="G421" s="1207"/>
      <c r="H421" s="1208">
        <v>16</v>
      </c>
      <c r="I421" s="1207"/>
      <c r="J421" s="1208"/>
      <c r="K421" s="1207"/>
      <c r="L421" s="1207"/>
      <c r="M421" s="1207"/>
      <c r="N421" s="1207"/>
      <c r="O421" s="1207"/>
      <c r="P421" s="1207"/>
      <c r="Q421" s="1207"/>
      <c r="R421" s="158" t="s">
        <v>166</v>
      </c>
      <c r="T421" s="221" t="s">
        <v>316</v>
      </c>
    </row>
    <row r="422" spans="1:20" s="1151" customFormat="1" ht="18.75" x14ac:dyDescent="0.3">
      <c r="A422" s="1568"/>
      <c r="B422" s="258"/>
      <c r="C422" s="258"/>
      <c r="D422" s="1746">
        <v>12000</v>
      </c>
      <c r="E422" s="258" t="s">
        <v>150</v>
      </c>
      <c r="F422" s="627"/>
      <c r="G422" s="612"/>
      <c r="H422" s="612">
        <v>2</v>
      </c>
      <c r="I422" s="612"/>
      <c r="J422" s="612"/>
      <c r="K422" s="612"/>
      <c r="L422" s="612"/>
      <c r="M422" s="612"/>
      <c r="N422" s="612"/>
      <c r="O422" s="612"/>
      <c r="P422" s="612"/>
      <c r="Q422" s="612"/>
      <c r="R422" s="258" t="s">
        <v>482</v>
      </c>
    </row>
    <row r="423" spans="1:20" s="1151" customFormat="1" ht="18.75" x14ac:dyDescent="0.3">
      <c r="A423" s="1568"/>
      <c r="B423" s="258"/>
      <c r="C423" s="258"/>
      <c r="D423" s="1746">
        <v>12000</v>
      </c>
      <c r="E423" s="258" t="s">
        <v>269</v>
      </c>
      <c r="F423" s="627"/>
      <c r="G423" s="612"/>
      <c r="H423" s="612">
        <v>2</v>
      </c>
      <c r="I423" s="612"/>
      <c r="J423" s="612"/>
      <c r="K423" s="612"/>
      <c r="L423" s="612"/>
      <c r="M423" s="612"/>
      <c r="N423" s="612"/>
      <c r="O423" s="612"/>
      <c r="P423" s="612"/>
      <c r="Q423" s="612"/>
      <c r="R423" s="258" t="s">
        <v>482</v>
      </c>
    </row>
    <row r="424" spans="1:20" s="1151" customFormat="1" ht="18.75" x14ac:dyDescent="0.3">
      <c r="A424" s="1568"/>
      <c r="B424" s="258"/>
      <c r="C424" s="258"/>
      <c r="D424" s="1746">
        <v>12000</v>
      </c>
      <c r="E424" s="258" t="s">
        <v>487</v>
      </c>
      <c r="F424" s="627"/>
      <c r="G424" s="612"/>
      <c r="H424" s="612">
        <v>2</v>
      </c>
      <c r="I424" s="612"/>
      <c r="J424" s="612"/>
      <c r="K424" s="612"/>
      <c r="L424" s="612"/>
      <c r="M424" s="612"/>
      <c r="N424" s="612"/>
      <c r="O424" s="612"/>
      <c r="P424" s="612"/>
      <c r="Q424" s="612"/>
      <c r="R424" s="258" t="s">
        <v>482</v>
      </c>
    </row>
    <row r="425" spans="1:20" s="1151" customFormat="1" ht="18.75" x14ac:dyDescent="0.3">
      <c r="A425" s="1568"/>
      <c r="B425" s="258"/>
      <c r="C425" s="258"/>
      <c r="D425" s="1746">
        <v>12000</v>
      </c>
      <c r="E425" s="258" t="s">
        <v>333</v>
      </c>
      <c r="F425" s="627"/>
      <c r="G425" s="612"/>
      <c r="H425" s="612">
        <v>2</v>
      </c>
      <c r="I425" s="612"/>
      <c r="J425" s="612"/>
      <c r="K425" s="612"/>
      <c r="L425" s="612"/>
      <c r="M425" s="612"/>
      <c r="N425" s="612"/>
      <c r="O425" s="612"/>
      <c r="P425" s="612"/>
      <c r="Q425" s="612"/>
      <c r="R425" s="258" t="s">
        <v>482</v>
      </c>
    </row>
    <row r="426" spans="1:20" s="1151" customFormat="1" ht="18.75" x14ac:dyDescent="0.3">
      <c r="A426" s="1588"/>
      <c r="B426" s="486"/>
      <c r="C426" s="486"/>
      <c r="D426" s="1747">
        <v>12000</v>
      </c>
      <c r="E426" s="486" t="s">
        <v>481</v>
      </c>
      <c r="F426" s="1102"/>
      <c r="G426" s="1039"/>
      <c r="H426" s="1039">
        <v>2</v>
      </c>
      <c r="I426" s="1039"/>
      <c r="J426" s="1039"/>
      <c r="K426" s="1039"/>
      <c r="L426" s="1039"/>
      <c r="M426" s="1039"/>
      <c r="N426" s="1039"/>
      <c r="O426" s="1039"/>
      <c r="P426" s="1039"/>
      <c r="Q426" s="1039"/>
      <c r="R426" s="486" t="s">
        <v>482</v>
      </c>
    </row>
    <row r="427" spans="1:20" s="1151" customFormat="1" ht="18.75" x14ac:dyDescent="0.3">
      <c r="A427" s="1598"/>
      <c r="B427" s="257"/>
      <c r="C427" s="257"/>
      <c r="D427" s="263">
        <v>12000</v>
      </c>
      <c r="E427" s="257" t="s">
        <v>366</v>
      </c>
      <c r="F427" s="649"/>
      <c r="G427" s="632"/>
      <c r="H427" s="632">
        <v>2</v>
      </c>
      <c r="I427" s="632"/>
      <c r="J427" s="632"/>
      <c r="K427" s="632"/>
      <c r="L427" s="632"/>
      <c r="M427" s="632"/>
      <c r="N427" s="632"/>
      <c r="O427" s="632"/>
      <c r="P427" s="632"/>
      <c r="Q427" s="632"/>
      <c r="R427" s="257" t="s">
        <v>482</v>
      </c>
    </row>
    <row r="428" spans="1:20" s="1151" customFormat="1" ht="18.75" x14ac:dyDescent="0.3">
      <c r="A428" s="1568"/>
      <c r="B428" s="258"/>
      <c r="C428" s="258"/>
      <c r="D428" s="1746">
        <v>12000</v>
      </c>
      <c r="E428" s="258" t="s">
        <v>201</v>
      </c>
      <c r="F428" s="627"/>
      <c r="G428" s="612"/>
      <c r="H428" s="612">
        <v>2</v>
      </c>
      <c r="I428" s="612"/>
      <c r="J428" s="612"/>
      <c r="K428" s="612"/>
      <c r="L428" s="612"/>
      <c r="M428" s="612"/>
      <c r="N428" s="612"/>
      <c r="O428" s="612"/>
      <c r="P428" s="612"/>
      <c r="Q428" s="612"/>
      <c r="R428" s="258" t="s">
        <v>482</v>
      </c>
    </row>
    <row r="429" spans="1:20" s="1151" customFormat="1" ht="18.75" x14ac:dyDescent="0.3">
      <c r="A429" s="1568"/>
      <c r="B429" s="258"/>
      <c r="C429" s="258"/>
      <c r="D429" s="1746">
        <v>12000</v>
      </c>
      <c r="E429" s="258" t="s">
        <v>276</v>
      </c>
      <c r="F429" s="627"/>
      <c r="G429" s="612"/>
      <c r="H429" s="612">
        <v>2</v>
      </c>
      <c r="I429" s="612"/>
      <c r="J429" s="612"/>
      <c r="K429" s="612"/>
      <c r="L429" s="612"/>
      <c r="M429" s="612"/>
      <c r="N429" s="612"/>
      <c r="O429" s="612"/>
      <c r="P429" s="612"/>
      <c r="Q429" s="612"/>
      <c r="R429" s="258" t="s">
        <v>482</v>
      </c>
    </row>
    <row r="430" spans="1:20" s="311" customFormat="1" ht="45" customHeight="1" x14ac:dyDescent="0.2">
      <c r="A430" s="821"/>
      <c r="B430" s="154" t="s">
        <v>175</v>
      </c>
      <c r="C430" s="1204" t="s">
        <v>162</v>
      </c>
      <c r="D430" s="909">
        <f>SUM(D431:D433)</f>
        <v>36000</v>
      </c>
      <c r="E430" s="1209"/>
      <c r="F430" s="1210"/>
      <c r="G430" s="1208"/>
      <c r="H430" s="1208">
        <v>2</v>
      </c>
      <c r="I430" s="1208"/>
      <c r="J430" s="1208"/>
      <c r="K430" s="1208"/>
      <c r="L430" s="1208"/>
      <c r="M430" s="1208"/>
      <c r="N430" s="1208"/>
      <c r="O430" s="1208"/>
      <c r="P430" s="1208"/>
      <c r="Q430" s="1208"/>
      <c r="R430" s="158" t="s">
        <v>563</v>
      </c>
    </row>
    <row r="431" spans="1:20" s="1151" customFormat="1" ht="18.75" x14ac:dyDescent="0.3">
      <c r="A431" s="1568"/>
      <c r="B431" s="258"/>
      <c r="C431" s="1059" t="s">
        <v>148</v>
      </c>
      <c r="D431" s="905">
        <v>12000</v>
      </c>
      <c r="E431" s="258" t="s">
        <v>150</v>
      </c>
      <c r="F431" s="912"/>
      <c r="G431" s="913"/>
      <c r="H431" s="913">
        <v>1</v>
      </c>
      <c r="I431" s="913"/>
      <c r="J431" s="913"/>
      <c r="K431" s="913"/>
      <c r="L431" s="913"/>
      <c r="M431" s="913"/>
      <c r="N431" s="913"/>
      <c r="O431" s="913"/>
      <c r="P431" s="913"/>
      <c r="Q431" s="913"/>
      <c r="R431" s="258" t="s">
        <v>482</v>
      </c>
    </row>
    <row r="432" spans="1:20" s="1151" customFormat="1" ht="18.75" x14ac:dyDescent="0.3">
      <c r="A432" s="1568"/>
      <c r="B432" s="258"/>
      <c r="C432" s="1059" t="s">
        <v>148</v>
      </c>
      <c r="D432" s="905">
        <v>12000</v>
      </c>
      <c r="E432" s="258" t="s">
        <v>487</v>
      </c>
      <c r="F432" s="912"/>
      <c r="G432" s="913"/>
      <c r="H432" s="913">
        <v>1</v>
      </c>
      <c r="I432" s="913"/>
      <c r="J432" s="913"/>
      <c r="K432" s="913"/>
      <c r="L432" s="913"/>
      <c r="M432" s="913"/>
      <c r="N432" s="913"/>
      <c r="O432" s="913"/>
      <c r="P432" s="913"/>
      <c r="Q432" s="913"/>
      <c r="R432" s="258" t="s">
        <v>482</v>
      </c>
    </row>
    <row r="433" spans="1:20" s="1151" customFormat="1" ht="18.75" x14ac:dyDescent="0.3">
      <c r="A433" s="1568"/>
      <c r="B433" s="1059" t="s">
        <v>514</v>
      </c>
      <c r="C433" s="1059"/>
      <c r="D433" s="905">
        <v>12000</v>
      </c>
      <c r="E433" s="1228" t="s">
        <v>76</v>
      </c>
      <c r="F433" s="912"/>
      <c r="G433" s="913"/>
      <c r="H433" s="913">
        <v>1</v>
      </c>
      <c r="I433" s="913">
        <v>1</v>
      </c>
      <c r="J433" s="913">
        <v>1</v>
      </c>
      <c r="K433" s="913">
        <v>1</v>
      </c>
      <c r="L433" s="913"/>
      <c r="M433" s="913"/>
      <c r="N433" s="913"/>
      <c r="O433" s="913"/>
      <c r="P433" s="913"/>
      <c r="Q433" s="913"/>
      <c r="R433" s="587" t="s">
        <v>563</v>
      </c>
    </row>
    <row r="434" spans="1:20" s="311" customFormat="1" ht="39" x14ac:dyDescent="0.2">
      <c r="A434" s="821"/>
      <c r="B434" s="1212" t="s">
        <v>173</v>
      </c>
      <c r="C434" s="277"/>
      <c r="D434" s="154"/>
      <c r="E434" s="1000"/>
      <c r="F434" s="958"/>
      <c r="G434" s="158"/>
      <c r="H434" s="641"/>
      <c r="I434" s="158"/>
      <c r="J434" s="641"/>
      <c r="K434" s="158"/>
      <c r="L434" s="158"/>
      <c r="M434" s="158"/>
      <c r="N434" s="158"/>
      <c r="O434" s="158"/>
      <c r="P434" s="158"/>
      <c r="Q434" s="158"/>
      <c r="R434" s="158"/>
    </row>
    <row r="435" spans="1:20" s="311" customFormat="1" ht="42" x14ac:dyDescent="0.2">
      <c r="A435" s="821"/>
      <c r="B435" s="154" t="s">
        <v>176</v>
      </c>
      <c r="C435" s="1204" t="s">
        <v>163</v>
      </c>
      <c r="D435" s="1205">
        <f>SUM(D436:D443)</f>
        <v>15000</v>
      </c>
      <c r="E435" s="1150" t="s">
        <v>206</v>
      </c>
      <c r="F435" s="1210">
        <f t="shared" ref="F435:K435" si="4">SUM(F436:F443)</f>
        <v>30</v>
      </c>
      <c r="G435" s="1210">
        <f t="shared" si="4"/>
        <v>30</v>
      </c>
      <c r="H435" s="1210">
        <f t="shared" si="4"/>
        <v>30</v>
      </c>
      <c r="I435" s="1210">
        <f t="shared" si="4"/>
        <v>30</v>
      </c>
      <c r="J435" s="1210">
        <f t="shared" si="4"/>
        <v>30</v>
      </c>
      <c r="K435" s="1210">
        <f t="shared" si="4"/>
        <v>30</v>
      </c>
      <c r="L435" s="1210"/>
      <c r="M435" s="1210"/>
      <c r="N435" s="1210"/>
      <c r="O435" s="1210"/>
      <c r="P435" s="1210"/>
      <c r="Q435" s="1210"/>
      <c r="R435" s="158" t="s">
        <v>164</v>
      </c>
    </row>
    <row r="436" spans="1:20" s="1151" customFormat="1" ht="18.75" x14ac:dyDescent="0.3">
      <c r="A436" s="1568"/>
      <c r="B436" s="258"/>
      <c r="C436" s="913" t="s">
        <v>529</v>
      </c>
      <c r="D436" s="905">
        <v>2000</v>
      </c>
      <c r="E436" s="258" t="s">
        <v>150</v>
      </c>
      <c r="F436" s="627">
        <v>4</v>
      </c>
      <c r="G436" s="627">
        <v>4</v>
      </c>
      <c r="H436" s="627">
        <v>4</v>
      </c>
      <c r="I436" s="627">
        <v>4</v>
      </c>
      <c r="J436" s="627">
        <v>4</v>
      </c>
      <c r="K436" s="627">
        <v>4</v>
      </c>
      <c r="L436" s="612"/>
      <c r="M436" s="612"/>
      <c r="N436" s="612"/>
      <c r="O436" s="612"/>
      <c r="P436" s="612"/>
      <c r="Q436" s="612"/>
      <c r="R436" s="1002" t="s">
        <v>482</v>
      </c>
    </row>
    <row r="437" spans="1:20" s="1151" customFormat="1" ht="18.75" x14ac:dyDescent="0.3">
      <c r="A437" s="1568"/>
      <c r="B437" s="258"/>
      <c r="C437" s="913" t="s">
        <v>529</v>
      </c>
      <c r="D437" s="905">
        <v>2000</v>
      </c>
      <c r="E437" s="258" t="s">
        <v>269</v>
      </c>
      <c r="F437" s="627">
        <v>4</v>
      </c>
      <c r="G437" s="627">
        <v>4</v>
      </c>
      <c r="H437" s="627">
        <v>4</v>
      </c>
      <c r="I437" s="627">
        <v>4</v>
      </c>
      <c r="J437" s="627">
        <v>4</v>
      </c>
      <c r="K437" s="627">
        <v>4</v>
      </c>
      <c r="L437" s="612"/>
      <c r="M437" s="612"/>
      <c r="N437" s="612"/>
      <c r="O437" s="612"/>
      <c r="P437" s="612"/>
      <c r="Q437" s="612"/>
      <c r="R437" s="1002" t="s">
        <v>482</v>
      </c>
    </row>
    <row r="438" spans="1:20" s="1151" customFormat="1" ht="18.75" x14ac:dyDescent="0.3">
      <c r="A438" s="1568"/>
      <c r="B438" s="258"/>
      <c r="C438" s="913" t="s">
        <v>529</v>
      </c>
      <c r="D438" s="905">
        <v>2000</v>
      </c>
      <c r="E438" s="258" t="s">
        <v>487</v>
      </c>
      <c r="F438" s="627">
        <v>4</v>
      </c>
      <c r="G438" s="627">
        <v>4</v>
      </c>
      <c r="H438" s="627">
        <v>4</v>
      </c>
      <c r="I438" s="627">
        <v>4</v>
      </c>
      <c r="J438" s="627">
        <v>4</v>
      </c>
      <c r="K438" s="627">
        <v>4</v>
      </c>
      <c r="L438" s="612"/>
      <c r="M438" s="612"/>
      <c r="N438" s="612"/>
      <c r="O438" s="612"/>
      <c r="P438" s="612"/>
      <c r="Q438" s="612"/>
      <c r="R438" s="1002" t="s">
        <v>482</v>
      </c>
    </row>
    <row r="439" spans="1:20" s="1151" customFormat="1" ht="18.75" x14ac:dyDescent="0.3">
      <c r="A439" s="1568"/>
      <c r="B439" s="258"/>
      <c r="C439" s="913" t="s">
        <v>529</v>
      </c>
      <c r="D439" s="905">
        <v>2000</v>
      </c>
      <c r="E439" s="258" t="s">
        <v>333</v>
      </c>
      <c r="F439" s="627">
        <v>4</v>
      </c>
      <c r="G439" s="627">
        <v>4</v>
      </c>
      <c r="H439" s="627">
        <v>4</v>
      </c>
      <c r="I439" s="627">
        <v>4</v>
      </c>
      <c r="J439" s="627">
        <v>4</v>
      </c>
      <c r="K439" s="627">
        <v>4</v>
      </c>
      <c r="L439" s="612"/>
      <c r="M439" s="612"/>
      <c r="N439" s="612"/>
      <c r="O439" s="612"/>
      <c r="P439" s="612"/>
      <c r="Q439" s="612"/>
      <c r="R439" s="1002" t="s">
        <v>482</v>
      </c>
    </row>
    <row r="440" spans="1:20" s="1151" customFormat="1" ht="18.75" x14ac:dyDescent="0.3">
      <c r="A440" s="1568"/>
      <c r="B440" s="258"/>
      <c r="C440" s="913" t="s">
        <v>370</v>
      </c>
      <c r="D440" s="905">
        <v>1500</v>
      </c>
      <c r="E440" s="258" t="s">
        <v>481</v>
      </c>
      <c r="F440" s="627">
        <v>3</v>
      </c>
      <c r="G440" s="627">
        <v>3</v>
      </c>
      <c r="H440" s="627">
        <v>3</v>
      </c>
      <c r="I440" s="627">
        <v>3</v>
      </c>
      <c r="J440" s="627">
        <v>3</v>
      </c>
      <c r="K440" s="627">
        <v>3</v>
      </c>
      <c r="L440" s="627"/>
      <c r="M440" s="627"/>
      <c r="N440" s="627"/>
      <c r="O440" s="627"/>
      <c r="P440" s="627"/>
      <c r="Q440" s="627"/>
      <c r="R440" s="1002" t="s">
        <v>482</v>
      </c>
      <c r="S440" s="1748"/>
      <c r="T440" s="1748"/>
    </row>
    <row r="441" spans="1:20" s="1151" customFormat="1" ht="18.75" x14ac:dyDescent="0.3">
      <c r="A441" s="1568"/>
      <c r="B441" s="258"/>
      <c r="C441" s="913" t="s">
        <v>529</v>
      </c>
      <c r="D441" s="905">
        <v>2000</v>
      </c>
      <c r="E441" s="258" t="s">
        <v>366</v>
      </c>
      <c r="F441" s="627">
        <v>4</v>
      </c>
      <c r="G441" s="627">
        <v>4</v>
      </c>
      <c r="H441" s="627">
        <v>4</v>
      </c>
      <c r="I441" s="627">
        <v>4</v>
      </c>
      <c r="J441" s="627">
        <v>4</v>
      </c>
      <c r="K441" s="627">
        <v>4</v>
      </c>
      <c r="L441" s="612"/>
      <c r="M441" s="612"/>
      <c r="N441" s="612"/>
      <c r="O441" s="612"/>
      <c r="P441" s="612"/>
      <c r="Q441" s="612"/>
      <c r="R441" s="1002" t="s">
        <v>482</v>
      </c>
      <c r="S441" s="1749"/>
      <c r="T441" s="1749"/>
    </row>
    <row r="442" spans="1:20" s="1151" customFormat="1" ht="18.75" x14ac:dyDescent="0.3">
      <c r="A442" s="1568"/>
      <c r="B442" s="258"/>
      <c r="C442" s="913" t="s">
        <v>529</v>
      </c>
      <c r="D442" s="905">
        <v>2000</v>
      </c>
      <c r="E442" s="258" t="s">
        <v>201</v>
      </c>
      <c r="F442" s="627">
        <v>4</v>
      </c>
      <c r="G442" s="627">
        <v>4</v>
      </c>
      <c r="H442" s="627">
        <v>4</v>
      </c>
      <c r="I442" s="627">
        <v>4</v>
      </c>
      <c r="J442" s="627">
        <v>4</v>
      </c>
      <c r="K442" s="627">
        <v>4</v>
      </c>
      <c r="L442" s="612"/>
      <c r="M442" s="612"/>
      <c r="N442" s="612"/>
      <c r="O442" s="612"/>
      <c r="P442" s="612"/>
      <c r="Q442" s="612"/>
      <c r="R442" s="1002" t="s">
        <v>482</v>
      </c>
      <c r="S442" s="1749"/>
      <c r="T442" s="1749"/>
    </row>
    <row r="443" spans="1:20" s="1151" customFormat="1" ht="18.75" x14ac:dyDescent="0.3">
      <c r="A443" s="1588"/>
      <c r="B443" s="486"/>
      <c r="C443" s="1184" t="s">
        <v>370</v>
      </c>
      <c r="D443" s="1229">
        <v>1500</v>
      </c>
      <c r="E443" s="486" t="s">
        <v>276</v>
      </c>
      <c r="F443" s="1102">
        <v>3</v>
      </c>
      <c r="G443" s="1102">
        <v>3</v>
      </c>
      <c r="H443" s="1102">
        <v>3</v>
      </c>
      <c r="I443" s="1102">
        <v>3</v>
      </c>
      <c r="J443" s="1102">
        <v>3</v>
      </c>
      <c r="K443" s="1102">
        <v>3</v>
      </c>
      <c r="L443" s="1102"/>
      <c r="M443" s="1102"/>
      <c r="N443" s="1102"/>
      <c r="O443" s="1102"/>
      <c r="P443" s="1102"/>
      <c r="Q443" s="1102"/>
      <c r="R443" s="1728" t="s">
        <v>482</v>
      </c>
      <c r="S443" s="1750"/>
      <c r="T443" s="1750"/>
    </row>
    <row r="444" spans="1:20" s="311" customFormat="1" ht="42" x14ac:dyDescent="0.2">
      <c r="A444" s="810"/>
      <c r="B444" s="157" t="s">
        <v>177</v>
      </c>
      <c r="C444" s="276"/>
      <c r="D444" s="261"/>
      <c r="E444" s="999"/>
      <c r="F444" s="957"/>
      <c r="G444" s="682"/>
      <c r="H444" s="1032"/>
      <c r="I444" s="682"/>
      <c r="J444" s="1032"/>
      <c r="K444" s="682"/>
      <c r="L444" s="682"/>
      <c r="M444" s="682"/>
      <c r="N444" s="682"/>
      <c r="O444" s="682"/>
      <c r="P444" s="682"/>
      <c r="Q444" s="682"/>
      <c r="R444" s="682"/>
    </row>
    <row r="445" spans="1:20" s="311" customFormat="1" ht="39" x14ac:dyDescent="0.2">
      <c r="A445" s="821"/>
      <c r="B445" s="1212" t="s">
        <v>178</v>
      </c>
      <c r="C445" s="277" t="s">
        <v>165</v>
      </c>
      <c r="D445" s="162">
        <v>36500</v>
      </c>
      <c r="E445" s="1001" t="s">
        <v>76</v>
      </c>
      <c r="F445" s="958"/>
      <c r="G445" s="158"/>
      <c r="H445" s="641">
        <v>1</v>
      </c>
      <c r="I445" s="158"/>
      <c r="J445" s="641"/>
      <c r="K445" s="158"/>
      <c r="L445" s="158"/>
      <c r="M445" s="158"/>
      <c r="N445" s="158"/>
      <c r="O445" s="158"/>
      <c r="P445" s="158"/>
      <c r="Q445" s="158"/>
      <c r="R445" s="158" t="s">
        <v>166</v>
      </c>
    </row>
    <row r="446" spans="1:20" s="311" customFormat="1" ht="21" x14ac:dyDescent="0.2">
      <c r="A446" s="821"/>
      <c r="B446" s="154" t="s">
        <v>180</v>
      </c>
      <c r="C446" s="277"/>
      <c r="D446" s="162"/>
      <c r="E446" s="1000"/>
      <c r="F446" s="958"/>
      <c r="G446" s="158"/>
      <c r="H446" s="641"/>
      <c r="I446" s="158"/>
      <c r="J446" s="641"/>
      <c r="K446" s="158"/>
      <c r="L446" s="158"/>
      <c r="M446" s="158"/>
      <c r="N446" s="158"/>
      <c r="O446" s="158"/>
      <c r="P446" s="158"/>
      <c r="Q446" s="158"/>
      <c r="R446" s="158"/>
    </row>
    <row r="447" spans="1:20" s="311" customFormat="1" ht="21" x14ac:dyDescent="0.2">
      <c r="A447" s="821"/>
      <c r="B447" s="154" t="s">
        <v>179</v>
      </c>
      <c r="C447" s="1204" t="s">
        <v>167</v>
      </c>
      <c r="D447" s="909">
        <f>SUM(D448:D456)</f>
        <v>72000</v>
      </c>
      <c r="E447" s="1150" t="s">
        <v>206</v>
      </c>
      <c r="F447" s="1213"/>
      <c r="G447" s="1214"/>
      <c r="H447" s="1214">
        <v>8</v>
      </c>
      <c r="I447" s="1214"/>
      <c r="J447" s="1214"/>
      <c r="K447" s="1214"/>
      <c r="L447" s="1214"/>
      <c r="M447" s="1214"/>
      <c r="N447" s="1214"/>
      <c r="O447" s="1214"/>
      <c r="P447" s="1214"/>
      <c r="Q447" s="1214"/>
      <c r="R447" s="1645" t="s">
        <v>164</v>
      </c>
    </row>
    <row r="448" spans="1:20" s="1151" customFormat="1" ht="18.75" x14ac:dyDescent="0.3">
      <c r="A448" s="1568"/>
      <c r="B448" s="258"/>
      <c r="C448" s="258"/>
      <c r="D448" s="1746">
        <v>8000</v>
      </c>
      <c r="E448" s="258" t="s">
        <v>150</v>
      </c>
      <c r="F448" s="910"/>
      <c r="G448" s="1143"/>
      <c r="H448" s="1143">
        <v>1</v>
      </c>
      <c r="I448" s="1143"/>
      <c r="J448" s="1143"/>
      <c r="K448" s="1143"/>
      <c r="L448" s="1143"/>
      <c r="M448" s="1143"/>
      <c r="N448" s="1143"/>
      <c r="O448" s="1143"/>
      <c r="P448" s="1143"/>
      <c r="Q448" s="1143"/>
      <c r="R448" s="258" t="s">
        <v>482</v>
      </c>
    </row>
    <row r="449" spans="1:20" s="1151" customFormat="1" ht="18.75" x14ac:dyDescent="0.3">
      <c r="A449" s="1568"/>
      <c r="B449" s="258"/>
      <c r="C449" s="258"/>
      <c r="D449" s="1746">
        <v>8000</v>
      </c>
      <c r="E449" s="258" t="s">
        <v>269</v>
      </c>
      <c r="F449" s="910"/>
      <c r="G449" s="1143"/>
      <c r="H449" s="1143">
        <v>1</v>
      </c>
      <c r="I449" s="1143"/>
      <c r="J449" s="1143"/>
      <c r="K449" s="1143"/>
      <c r="L449" s="1143"/>
      <c r="M449" s="1143"/>
      <c r="N449" s="1143"/>
      <c r="O449" s="1143"/>
      <c r="P449" s="1143"/>
      <c r="Q449" s="1143"/>
      <c r="R449" s="258" t="s">
        <v>482</v>
      </c>
    </row>
    <row r="450" spans="1:20" s="1151" customFormat="1" ht="18.75" x14ac:dyDescent="0.3">
      <c r="A450" s="1568"/>
      <c r="B450" s="258"/>
      <c r="C450" s="258"/>
      <c r="D450" s="1746">
        <v>8000</v>
      </c>
      <c r="E450" s="258" t="s">
        <v>487</v>
      </c>
      <c r="F450" s="910"/>
      <c r="G450" s="1143"/>
      <c r="H450" s="1143">
        <v>1</v>
      </c>
      <c r="I450" s="1143"/>
      <c r="J450" s="1143"/>
      <c r="K450" s="1143"/>
      <c r="L450" s="1143"/>
      <c r="M450" s="1143"/>
      <c r="N450" s="1143"/>
      <c r="O450" s="1143"/>
      <c r="P450" s="1143"/>
      <c r="Q450" s="1143"/>
      <c r="R450" s="258" t="s">
        <v>482</v>
      </c>
    </row>
    <row r="451" spans="1:20" s="1151" customFormat="1" ht="18.75" x14ac:dyDescent="0.3">
      <c r="A451" s="1568"/>
      <c r="B451" s="258"/>
      <c r="C451" s="258"/>
      <c r="D451" s="1746">
        <v>8000</v>
      </c>
      <c r="E451" s="258" t="s">
        <v>333</v>
      </c>
      <c r="F451" s="910"/>
      <c r="G451" s="1143"/>
      <c r="H451" s="1143">
        <v>1</v>
      </c>
      <c r="I451" s="1143"/>
      <c r="J451" s="1143"/>
      <c r="K451" s="1143"/>
      <c r="L451" s="1143"/>
      <c r="M451" s="1143"/>
      <c r="N451" s="1143"/>
      <c r="O451" s="1143"/>
      <c r="P451" s="1143"/>
      <c r="Q451" s="1143"/>
      <c r="R451" s="258" t="s">
        <v>482</v>
      </c>
    </row>
    <row r="452" spans="1:20" s="1151" customFormat="1" ht="18.75" x14ac:dyDescent="0.3">
      <c r="A452" s="1568"/>
      <c r="B452" s="258"/>
      <c r="C452" s="258"/>
      <c r="D452" s="1746">
        <v>8000</v>
      </c>
      <c r="E452" s="258" t="s">
        <v>481</v>
      </c>
      <c r="F452" s="910"/>
      <c r="G452" s="1143"/>
      <c r="H452" s="1143">
        <v>1</v>
      </c>
      <c r="I452" s="1143"/>
      <c r="J452" s="1143"/>
      <c r="K452" s="1143"/>
      <c r="L452" s="1143"/>
      <c r="M452" s="1143"/>
      <c r="N452" s="1143"/>
      <c r="O452" s="1143"/>
      <c r="P452" s="1143"/>
      <c r="Q452" s="1143"/>
      <c r="R452" s="258" t="s">
        <v>482</v>
      </c>
    </row>
    <row r="453" spans="1:20" s="1151" customFormat="1" ht="18.75" x14ac:dyDescent="0.3">
      <c r="A453" s="1568"/>
      <c r="B453" s="258"/>
      <c r="C453" s="258"/>
      <c r="D453" s="1746">
        <v>8000</v>
      </c>
      <c r="E453" s="258" t="s">
        <v>366</v>
      </c>
      <c r="F453" s="910"/>
      <c r="G453" s="1143"/>
      <c r="H453" s="1143">
        <v>1</v>
      </c>
      <c r="I453" s="1143"/>
      <c r="J453" s="1143"/>
      <c r="K453" s="1143"/>
      <c r="L453" s="1143"/>
      <c r="M453" s="1143"/>
      <c r="N453" s="1143"/>
      <c r="O453" s="1143"/>
      <c r="P453" s="1143"/>
      <c r="Q453" s="1143"/>
      <c r="R453" s="258" t="s">
        <v>482</v>
      </c>
    </row>
    <row r="454" spans="1:20" s="1151" customFormat="1" ht="18.75" x14ac:dyDescent="0.3">
      <c r="A454" s="1568"/>
      <c r="B454" s="258"/>
      <c r="C454" s="258"/>
      <c r="D454" s="1746">
        <v>8000</v>
      </c>
      <c r="E454" s="258" t="s">
        <v>201</v>
      </c>
      <c r="F454" s="910"/>
      <c r="G454" s="1143"/>
      <c r="H454" s="1143">
        <v>1</v>
      </c>
      <c r="I454" s="1143"/>
      <c r="J454" s="1143"/>
      <c r="K454" s="1143"/>
      <c r="L454" s="1143"/>
      <c r="M454" s="1143"/>
      <c r="N454" s="1143"/>
      <c r="O454" s="1143"/>
      <c r="P454" s="1143"/>
      <c r="Q454" s="1143"/>
      <c r="R454" s="258" t="s">
        <v>482</v>
      </c>
    </row>
    <row r="455" spans="1:20" s="1151" customFormat="1" ht="18.75" x14ac:dyDescent="0.3">
      <c r="A455" s="1568"/>
      <c r="B455" s="258"/>
      <c r="C455" s="258"/>
      <c r="D455" s="1746">
        <v>8000</v>
      </c>
      <c r="E455" s="258" t="s">
        <v>276</v>
      </c>
      <c r="F455" s="910"/>
      <c r="G455" s="1143"/>
      <c r="H455" s="1143">
        <v>1</v>
      </c>
      <c r="I455" s="1143"/>
      <c r="J455" s="1143"/>
      <c r="K455" s="1143"/>
      <c r="L455" s="1143"/>
      <c r="M455" s="1143"/>
      <c r="N455" s="1143"/>
      <c r="O455" s="1143"/>
      <c r="P455" s="1143"/>
      <c r="Q455" s="1143"/>
      <c r="R455" s="258" t="s">
        <v>482</v>
      </c>
    </row>
    <row r="456" spans="1:20" s="1151" customFormat="1" ht="18.75" customHeight="1" x14ac:dyDescent="0.3">
      <c r="A456" s="1568"/>
      <c r="B456" s="1059" t="s">
        <v>514</v>
      </c>
      <c r="C456" s="258"/>
      <c r="D456" s="1746">
        <v>8000</v>
      </c>
      <c r="E456" s="1228" t="s">
        <v>76</v>
      </c>
      <c r="F456" s="910"/>
      <c r="G456" s="910"/>
      <c r="H456" s="910">
        <v>1</v>
      </c>
      <c r="I456" s="910">
        <v>1</v>
      </c>
      <c r="J456" s="910">
        <v>1</v>
      </c>
      <c r="K456" s="910">
        <v>1</v>
      </c>
      <c r="L456" s="1143"/>
      <c r="M456" s="1143"/>
      <c r="N456" s="1143"/>
      <c r="O456" s="1143"/>
      <c r="P456" s="1143"/>
      <c r="Q456" s="1143"/>
      <c r="R456" s="294" t="s">
        <v>164</v>
      </c>
    </row>
    <row r="457" spans="1:20" s="311" customFormat="1" ht="21" x14ac:dyDescent="0.2">
      <c r="A457" s="821"/>
      <c r="B457" s="154" t="s">
        <v>181</v>
      </c>
      <c r="C457" s="1204" t="s">
        <v>168</v>
      </c>
      <c r="D457" s="909">
        <v>6800</v>
      </c>
      <c r="E457" s="1751" t="s">
        <v>76</v>
      </c>
      <c r="F457" s="1206"/>
      <c r="G457" s="1210">
        <v>25</v>
      </c>
      <c r="H457" s="1208"/>
      <c r="I457" s="1207"/>
      <c r="J457" s="1208"/>
      <c r="K457" s="1207"/>
      <c r="L457" s="1207"/>
      <c r="M457" s="1207"/>
      <c r="N457" s="1207"/>
      <c r="O457" s="1207"/>
      <c r="P457" s="1207"/>
      <c r="Q457" s="1207"/>
      <c r="R457" s="158" t="s">
        <v>147</v>
      </c>
    </row>
    <row r="458" spans="1:20" s="311" customFormat="1" ht="21" x14ac:dyDescent="0.2">
      <c r="A458" s="821"/>
      <c r="B458" s="573" t="s">
        <v>182</v>
      </c>
      <c r="C458" s="277"/>
      <c r="D458" s="162"/>
      <c r="E458" s="1000"/>
      <c r="F458" s="958"/>
      <c r="G458" s="158"/>
      <c r="H458" s="641"/>
      <c r="I458" s="158"/>
      <c r="J458" s="641"/>
      <c r="K458" s="158"/>
      <c r="L458" s="158"/>
      <c r="M458" s="158"/>
      <c r="N458" s="158"/>
      <c r="O458" s="158"/>
      <c r="P458" s="158"/>
      <c r="Q458" s="158"/>
      <c r="R458" s="158"/>
    </row>
    <row r="459" spans="1:20" s="311" customFormat="1" ht="21" x14ac:dyDescent="0.2">
      <c r="A459" s="821"/>
      <c r="B459" s="154" t="s">
        <v>183</v>
      </c>
      <c r="C459" s="1204" t="s">
        <v>167</v>
      </c>
      <c r="D459" s="1205">
        <f>SUM(D460:D467)</f>
        <v>32000</v>
      </c>
      <c r="E459" s="1150" t="s">
        <v>206</v>
      </c>
      <c r="F459" s="1206"/>
      <c r="G459" s="1207"/>
      <c r="H459" s="1208"/>
      <c r="I459" s="1208">
        <v>8</v>
      </c>
      <c r="J459" s="1208"/>
      <c r="K459" s="1207"/>
      <c r="L459" s="1207"/>
      <c r="M459" s="1207"/>
      <c r="N459" s="1207"/>
      <c r="O459" s="1207"/>
      <c r="P459" s="1207"/>
      <c r="Q459" s="1207"/>
      <c r="R459" s="158" t="s">
        <v>147</v>
      </c>
      <c r="T459" s="221" t="s">
        <v>316</v>
      </c>
    </row>
    <row r="460" spans="1:20" s="1151" customFormat="1" ht="18.75" x14ac:dyDescent="0.3">
      <c r="A460" s="1568"/>
      <c r="B460" s="258"/>
      <c r="C460" s="258"/>
      <c r="D460" s="905">
        <v>4000</v>
      </c>
      <c r="E460" s="258" t="s">
        <v>150</v>
      </c>
      <c r="F460" s="903"/>
      <c r="G460" s="1021"/>
      <c r="H460" s="903"/>
      <c r="I460" s="913">
        <v>1</v>
      </c>
      <c r="J460" s="258"/>
      <c r="K460" s="258"/>
      <c r="L460" s="258"/>
      <c r="M460" s="258"/>
      <c r="N460" s="258"/>
      <c r="O460" s="258"/>
      <c r="P460" s="258"/>
      <c r="Q460" s="258"/>
      <c r="R460" s="258" t="s">
        <v>482</v>
      </c>
    </row>
    <row r="461" spans="1:20" s="1151" customFormat="1" ht="18.75" x14ac:dyDescent="0.3">
      <c r="A461" s="1588"/>
      <c r="B461" s="486"/>
      <c r="C461" s="486"/>
      <c r="D461" s="1229">
        <v>4000</v>
      </c>
      <c r="E461" s="486" t="s">
        <v>269</v>
      </c>
      <c r="F461" s="1352"/>
      <c r="G461" s="1635"/>
      <c r="H461" s="1352"/>
      <c r="I461" s="1184">
        <v>1</v>
      </c>
      <c r="J461" s="486"/>
      <c r="K461" s="486"/>
      <c r="L461" s="486"/>
      <c r="M461" s="486"/>
      <c r="N461" s="486"/>
      <c r="O461" s="486"/>
      <c r="P461" s="486"/>
      <c r="Q461" s="486"/>
      <c r="R461" s="486" t="s">
        <v>482</v>
      </c>
    </row>
    <row r="462" spans="1:20" s="1151" customFormat="1" ht="18.75" x14ac:dyDescent="0.3">
      <c r="A462" s="1598"/>
      <c r="B462" s="257"/>
      <c r="C462" s="257"/>
      <c r="D462" s="260">
        <v>4000</v>
      </c>
      <c r="E462" s="257" t="s">
        <v>252</v>
      </c>
      <c r="F462" s="259"/>
      <c r="G462" s="1631"/>
      <c r="H462" s="259"/>
      <c r="I462" s="278">
        <v>1</v>
      </c>
      <c r="J462" s="257"/>
      <c r="K462" s="257"/>
      <c r="L462" s="257"/>
      <c r="M462" s="257"/>
      <c r="N462" s="257"/>
      <c r="O462" s="257"/>
      <c r="P462" s="257"/>
      <c r="Q462" s="257"/>
      <c r="R462" s="257" t="s">
        <v>482</v>
      </c>
    </row>
    <row r="463" spans="1:20" s="1151" customFormat="1" ht="18.75" x14ac:dyDescent="0.3">
      <c r="A463" s="1568"/>
      <c r="B463" s="258"/>
      <c r="C463" s="258"/>
      <c r="D463" s="905">
        <v>4000</v>
      </c>
      <c r="E463" s="258" t="s">
        <v>333</v>
      </c>
      <c r="F463" s="903"/>
      <c r="G463" s="1021"/>
      <c r="H463" s="903"/>
      <c r="I463" s="913">
        <v>1</v>
      </c>
      <c r="J463" s="258"/>
      <c r="K463" s="258"/>
      <c r="L463" s="258"/>
      <c r="M463" s="258"/>
      <c r="N463" s="258"/>
      <c r="O463" s="258"/>
      <c r="P463" s="258"/>
      <c r="Q463" s="258"/>
      <c r="R463" s="258" t="s">
        <v>482</v>
      </c>
    </row>
    <row r="464" spans="1:20" s="1151" customFormat="1" ht="18.75" x14ac:dyDescent="0.3">
      <c r="A464" s="1568"/>
      <c r="B464" s="258"/>
      <c r="C464" s="258"/>
      <c r="D464" s="905">
        <v>4000</v>
      </c>
      <c r="E464" s="258" t="s">
        <v>481</v>
      </c>
      <c r="F464" s="903"/>
      <c r="G464" s="1021"/>
      <c r="H464" s="903"/>
      <c r="I464" s="913">
        <v>1</v>
      </c>
      <c r="J464" s="258"/>
      <c r="K464" s="258"/>
      <c r="L464" s="258"/>
      <c r="M464" s="258"/>
      <c r="N464" s="258"/>
      <c r="O464" s="258"/>
      <c r="P464" s="258"/>
      <c r="Q464" s="258"/>
      <c r="R464" s="258" t="s">
        <v>482</v>
      </c>
    </row>
    <row r="465" spans="1:20" s="1151" customFormat="1" ht="18.75" x14ac:dyDescent="0.3">
      <c r="A465" s="1568"/>
      <c r="B465" s="258"/>
      <c r="C465" s="258"/>
      <c r="D465" s="905">
        <v>4000</v>
      </c>
      <c r="E465" s="258" t="s">
        <v>366</v>
      </c>
      <c r="F465" s="903"/>
      <c r="G465" s="1021"/>
      <c r="H465" s="903"/>
      <c r="I465" s="913">
        <v>1</v>
      </c>
      <c r="J465" s="258"/>
      <c r="K465" s="258"/>
      <c r="L465" s="258"/>
      <c r="M465" s="258"/>
      <c r="N465" s="258"/>
      <c r="O465" s="258"/>
      <c r="P465" s="258"/>
      <c r="Q465" s="258"/>
      <c r="R465" s="258" t="s">
        <v>482</v>
      </c>
    </row>
    <row r="466" spans="1:20" s="1151" customFormat="1" ht="18.75" x14ac:dyDescent="0.3">
      <c r="A466" s="1568"/>
      <c r="B466" s="258"/>
      <c r="C466" s="258"/>
      <c r="D466" s="905">
        <v>4000</v>
      </c>
      <c r="E466" s="258" t="s">
        <v>201</v>
      </c>
      <c r="F466" s="903"/>
      <c r="G466" s="1021"/>
      <c r="H466" s="903"/>
      <c r="I466" s="913">
        <v>1</v>
      </c>
      <c r="J466" s="258"/>
      <c r="K466" s="258"/>
      <c r="L466" s="258"/>
      <c r="M466" s="258"/>
      <c r="N466" s="258"/>
      <c r="O466" s="258"/>
      <c r="P466" s="258"/>
      <c r="Q466" s="258"/>
      <c r="R466" s="258" t="s">
        <v>482</v>
      </c>
    </row>
    <row r="467" spans="1:20" s="1151" customFormat="1" ht="29.25" customHeight="1" x14ac:dyDescent="0.3">
      <c r="A467" s="1568"/>
      <c r="B467" s="258"/>
      <c r="C467" s="258"/>
      <c r="D467" s="905">
        <v>4000</v>
      </c>
      <c r="E467" s="258" t="s">
        <v>276</v>
      </c>
      <c r="F467" s="903"/>
      <c r="G467" s="1021"/>
      <c r="H467" s="903"/>
      <c r="I467" s="913">
        <v>1</v>
      </c>
      <c r="J467" s="258"/>
      <c r="K467" s="258"/>
      <c r="L467" s="258"/>
      <c r="M467" s="258"/>
      <c r="N467" s="258"/>
      <c r="O467" s="258"/>
      <c r="P467" s="258"/>
      <c r="Q467" s="258"/>
      <c r="R467" s="258" t="s">
        <v>482</v>
      </c>
    </row>
    <row r="468" spans="1:20" s="221" customFormat="1" ht="21" x14ac:dyDescent="0.2">
      <c r="A468" s="820"/>
      <c r="B468" s="199" t="s">
        <v>236</v>
      </c>
      <c r="C468" s="210"/>
      <c r="D468" s="1534"/>
      <c r="E468" s="1535"/>
      <c r="F468" s="629"/>
      <c r="G468" s="587"/>
      <c r="H468" s="612"/>
      <c r="I468" s="587"/>
      <c r="J468" s="1536"/>
      <c r="K468" s="1536"/>
      <c r="L468" s="587"/>
      <c r="M468" s="587"/>
      <c r="N468" s="587"/>
      <c r="O468" s="587"/>
      <c r="P468" s="1536"/>
      <c r="Q468" s="1536"/>
      <c r="R468" s="1537" t="s">
        <v>549</v>
      </c>
    </row>
    <row r="469" spans="1:20" s="221" customFormat="1" ht="35.25" customHeight="1" x14ac:dyDescent="0.2">
      <c r="A469" s="1602"/>
      <c r="B469" s="1532" t="s">
        <v>235</v>
      </c>
      <c r="C469" s="907" t="s">
        <v>237</v>
      </c>
      <c r="D469" s="1471">
        <v>20000</v>
      </c>
      <c r="E469" s="1372" t="s">
        <v>76</v>
      </c>
      <c r="F469" s="972"/>
      <c r="G469" s="973"/>
      <c r="H469" s="1039">
        <v>1</v>
      </c>
      <c r="I469" s="973">
        <v>1</v>
      </c>
      <c r="J469" s="1039">
        <v>1</v>
      </c>
      <c r="K469" s="973">
        <v>1</v>
      </c>
      <c r="L469" s="973"/>
      <c r="M469" s="973"/>
      <c r="N469" s="973"/>
      <c r="O469" s="973"/>
      <c r="P469" s="1533"/>
      <c r="Q469" s="1533"/>
      <c r="R469" s="1116" t="s">
        <v>212</v>
      </c>
    </row>
    <row r="470" spans="1:20" ht="59.25" thickBot="1" x14ac:dyDescent="0.25">
      <c r="A470" s="1594">
        <v>26</v>
      </c>
      <c r="B470" s="1737" t="s">
        <v>623</v>
      </c>
      <c r="C470" s="1252" t="s">
        <v>187</v>
      </c>
      <c r="D470" s="1364">
        <f>D471</f>
        <v>56000</v>
      </c>
      <c r="E470" s="1254"/>
      <c r="F470" s="1255"/>
      <c r="G470" s="1256"/>
      <c r="H470" s="1257"/>
      <c r="I470" s="1256"/>
      <c r="J470" s="1257"/>
      <c r="K470" s="1256"/>
      <c r="L470" s="1256"/>
      <c r="M470" s="1256"/>
      <c r="N470" s="1256"/>
      <c r="O470" s="1256"/>
      <c r="P470" s="1256"/>
      <c r="Q470" s="1256"/>
      <c r="R470" s="1256"/>
      <c r="S470" s="409"/>
    </row>
    <row r="471" spans="1:20" ht="42" x14ac:dyDescent="0.2">
      <c r="A471" s="1591"/>
      <c r="B471" s="295" t="s">
        <v>610</v>
      </c>
      <c r="C471" s="275" t="s">
        <v>187</v>
      </c>
      <c r="D471" s="163">
        <f>D473</f>
        <v>56000</v>
      </c>
      <c r="E471" s="1003"/>
      <c r="F471" s="962"/>
      <c r="G471" s="161"/>
      <c r="H471" s="1034"/>
      <c r="I471" s="161"/>
      <c r="J471" s="1034"/>
      <c r="K471" s="161"/>
      <c r="L471" s="161"/>
      <c r="M471" s="161"/>
      <c r="N471" s="161"/>
      <c r="O471" s="161"/>
      <c r="P471" s="161"/>
      <c r="Q471" s="161"/>
      <c r="R471" s="161" t="s">
        <v>480</v>
      </c>
      <c r="S471" s="398"/>
    </row>
    <row r="472" spans="1:20" s="311" customFormat="1" ht="42" x14ac:dyDescent="0.2">
      <c r="A472" s="821"/>
      <c r="B472" s="154" t="s">
        <v>231</v>
      </c>
      <c r="C472" s="277"/>
      <c r="D472" s="164"/>
      <c r="E472" s="1000"/>
      <c r="F472" s="958"/>
      <c r="G472" s="158"/>
      <c r="H472" s="641"/>
      <c r="I472" s="158"/>
      <c r="J472" s="641"/>
      <c r="K472" s="158"/>
      <c r="L472" s="158"/>
      <c r="M472" s="158"/>
      <c r="N472" s="158"/>
      <c r="O472" s="158"/>
      <c r="P472" s="158"/>
      <c r="Q472" s="158"/>
      <c r="R472" s="158"/>
      <c r="T472" s="221"/>
    </row>
    <row r="473" spans="1:20" s="311" customFormat="1" ht="57.75" customHeight="1" x14ac:dyDescent="0.2">
      <c r="A473" s="1593"/>
      <c r="B473" s="1259" t="s">
        <v>232</v>
      </c>
      <c r="C473" s="1260" t="s">
        <v>187</v>
      </c>
      <c r="D473" s="1261">
        <v>56000</v>
      </c>
      <c r="E473" s="1372" t="s">
        <v>76</v>
      </c>
      <c r="F473" s="1262"/>
      <c r="G473" s="1263"/>
      <c r="H473" s="1264"/>
      <c r="I473" s="1263">
        <v>40</v>
      </c>
      <c r="J473" s="1264"/>
      <c r="K473" s="1263"/>
      <c r="L473" s="1263"/>
      <c r="M473" s="1263"/>
      <c r="N473" s="1263"/>
      <c r="O473" s="1263"/>
      <c r="P473" s="1263"/>
      <c r="Q473" s="1263"/>
      <c r="R473" s="1373" t="s">
        <v>480</v>
      </c>
      <c r="T473" s="221" t="s">
        <v>316</v>
      </c>
    </row>
    <row r="474" spans="1:20" ht="21.75" thickBot="1" x14ac:dyDescent="0.25">
      <c r="A474" s="1589">
        <v>27</v>
      </c>
      <c r="B474" s="1646" t="s">
        <v>615</v>
      </c>
      <c r="C474" s="1247" t="s">
        <v>345</v>
      </c>
      <c r="D474" s="1368">
        <f>D475</f>
        <v>62000</v>
      </c>
      <c r="E474" s="1369"/>
      <c r="F474" s="1244"/>
      <c r="G474" s="1244"/>
      <c r="H474" s="1246"/>
      <c r="I474" s="1244"/>
      <c r="J474" s="1246"/>
      <c r="K474" s="1244"/>
      <c r="L474" s="1370"/>
      <c r="M474" s="1370"/>
      <c r="N474" s="1370"/>
      <c r="O474" s="1370"/>
      <c r="P474" s="1370"/>
      <c r="Q474" s="1370"/>
      <c r="R474" s="1371"/>
    </row>
    <row r="475" spans="1:20" ht="21" x14ac:dyDescent="0.2">
      <c r="A475" s="1591"/>
      <c r="B475" s="1648" t="s">
        <v>618</v>
      </c>
      <c r="C475" s="275" t="s">
        <v>345</v>
      </c>
      <c r="D475" s="163">
        <f>SUM(D476:D477)</f>
        <v>62000</v>
      </c>
      <c r="E475" s="1003"/>
      <c r="F475" s="962"/>
      <c r="G475" s="161"/>
      <c r="H475" s="1034"/>
      <c r="I475" s="161"/>
      <c r="J475" s="1034"/>
      <c r="K475" s="161"/>
      <c r="L475" s="161"/>
      <c r="M475" s="161"/>
      <c r="N475" s="962"/>
      <c r="O475" s="962"/>
      <c r="P475" s="962"/>
      <c r="Q475" s="962"/>
      <c r="R475" s="1215" t="s">
        <v>331</v>
      </c>
      <c r="S475" s="398"/>
    </row>
    <row r="476" spans="1:20" ht="21" x14ac:dyDescent="0.2">
      <c r="A476" s="823"/>
      <c r="B476" s="1216" t="s">
        <v>391</v>
      </c>
      <c r="C476" s="302" t="s">
        <v>305</v>
      </c>
      <c r="D476" s="429">
        <v>21000</v>
      </c>
      <c r="E476" s="921" t="s">
        <v>366</v>
      </c>
      <c r="F476" s="591"/>
      <c r="G476" s="591"/>
      <c r="H476" s="650">
        <v>30</v>
      </c>
      <c r="I476" s="591"/>
      <c r="J476" s="649"/>
      <c r="K476" s="591"/>
      <c r="L476" s="591"/>
      <c r="M476" s="591"/>
      <c r="N476" s="591"/>
      <c r="O476" s="591"/>
      <c r="P476" s="591"/>
      <c r="Q476" s="591"/>
      <c r="R476" s="372" t="s">
        <v>331</v>
      </c>
      <c r="T476" s="221" t="s">
        <v>316</v>
      </c>
    </row>
    <row r="477" spans="1:20" ht="42" x14ac:dyDescent="0.2">
      <c r="A477" s="1569"/>
      <c r="B477" s="1736" t="s">
        <v>617</v>
      </c>
      <c r="C477" s="907" t="s">
        <v>383</v>
      </c>
      <c r="D477" s="1617">
        <v>41000</v>
      </c>
      <c r="E477" s="1132" t="s">
        <v>366</v>
      </c>
      <c r="F477" s="1115"/>
      <c r="G477" s="1115"/>
      <c r="H477" s="1618">
        <v>50</v>
      </c>
      <c r="I477" s="1115"/>
      <c r="J477" s="1102"/>
      <c r="K477" s="1115"/>
      <c r="L477" s="1115"/>
      <c r="M477" s="1115"/>
      <c r="N477" s="1115"/>
      <c r="O477" s="1115"/>
      <c r="P477" s="1115"/>
      <c r="Q477" s="1115"/>
      <c r="R477" s="1141" t="s">
        <v>331</v>
      </c>
      <c r="T477" s="221" t="s">
        <v>316</v>
      </c>
    </row>
    <row r="478" spans="1:20" s="537" customFormat="1" ht="21.75" thickBot="1" x14ac:dyDescent="0.25">
      <c r="A478" s="1729" t="s">
        <v>387</v>
      </c>
      <c r="B478" s="1730"/>
      <c r="C478" s="1731" t="s">
        <v>396</v>
      </c>
      <c r="D478" s="1732">
        <f>D479</f>
        <v>377350</v>
      </c>
      <c r="E478" s="1733"/>
      <c r="F478" s="1734"/>
      <c r="G478" s="1734"/>
      <c r="H478" s="1735"/>
      <c r="I478" s="1734"/>
      <c r="J478" s="1735"/>
      <c r="K478" s="1734"/>
      <c r="L478" s="1734"/>
      <c r="M478" s="1734"/>
      <c r="N478" s="1734"/>
      <c r="O478" s="1734"/>
      <c r="P478" s="1734"/>
      <c r="Q478" s="1734"/>
      <c r="R478" s="1734"/>
      <c r="T478" s="562"/>
    </row>
    <row r="479" spans="1:20" s="311" customFormat="1" ht="21.75" thickBot="1" x14ac:dyDescent="0.25">
      <c r="A479" s="534" t="s">
        <v>388</v>
      </c>
      <c r="B479" s="538"/>
      <c r="C479" s="449" t="s">
        <v>396</v>
      </c>
      <c r="D479" s="450">
        <f>D480+D490</f>
        <v>377350</v>
      </c>
      <c r="E479" s="535"/>
      <c r="F479" s="963"/>
      <c r="G479" s="963"/>
      <c r="H479" s="1035"/>
      <c r="I479" s="963"/>
      <c r="J479" s="1035"/>
      <c r="K479" s="964"/>
      <c r="L479" s="964"/>
      <c r="M479" s="964"/>
      <c r="N479" s="964"/>
      <c r="O479" s="964"/>
      <c r="P479" s="964"/>
      <c r="Q479" s="964"/>
      <c r="R479" s="964"/>
      <c r="T479" s="562"/>
    </row>
    <row r="480" spans="1:20" s="527" customFormat="1" ht="42.75" thickBot="1" x14ac:dyDescent="0.25">
      <c r="A480" s="1603"/>
      <c r="B480" s="451" t="s">
        <v>612</v>
      </c>
      <c r="C480" s="452" t="str">
        <f>C481</f>
        <v>150 ราย</v>
      </c>
      <c r="D480" s="453">
        <f>D481</f>
        <v>90000</v>
      </c>
      <c r="E480" s="454"/>
      <c r="F480" s="965"/>
      <c r="G480" s="965"/>
      <c r="H480" s="1036"/>
      <c r="I480" s="965"/>
      <c r="J480" s="1036"/>
      <c r="K480" s="966"/>
      <c r="L480" s="966"/>
      <c r="M480" s="966"/>
      <c r="N480" s="966"/>
      <c r="O480" s="966"/>
      <c r="P480" s="966"/>
      <c r="Q480" s="966"/>
      <c r="R480" s="1286" t="s">
        <v>498</v>
      </c>
      <c r="T480" s="562"/>
    </row>
    <row r="481" spans="1:20" s="311" customFormat="1" ht="42" x14ac:dyDescent="0.2">
      <c r="A481" s="1604">
        <v>28</v>
      </c>
      <c r="B481" s="456" t="s">
        <v>611</v>
      </c>
      <c r="C481" s="457" t="s">
        <v>275</v>
      </c>
      <c r="D481" s="458">
        <f>D483</f>
        <v>90000</v>
      </c>
      <c r="E481" s="459"/>
      <c r="F481" s="967"/>
      <c r="G481" s="967"/>
      <c r="H481" s="1037"/>
      <c r="I481" s="967"/>
      <c r="J481" s="1037"/>
      <c r="K481" s="968"/>
      <c r="L481" s="968"/>
      <c r="M481" s="968"/>
      <c r="N481" s="968"/>
      <c r="O481" s="968"/>
      <c r="P481" s="968"/>
      <c r="Q481" s="968"/>
      <c r="R481" s="1269" t="s">
        <v>347</v>
      </c>
      <c r="T481" s="562"/>
    </row>
    <row r="482" spans="1:20" s="540" customFormat="1" ht="21" x14ac:dyDescent="0.2">
      <c r="A482" s="1605"/>
      <c r="B482" s="461" t="s">
        <v>392</v>
      </c>
      <c r="C482" s="467"/>
      <c r="D482" s="462"/>
      <c r="E482" s="463"/>
      <c r="F482" s="969"/>
      <c r="G482" s="969"/>
      <c r="H482" s="1038"/>
      <c r="I482" s="969"/>
      <c r="J482" s="1038"/>
      <c r="K482" s="970"/>
      <c r="L482" s="970"/>
      <c r="M482" s="970"/>
      <c r="N482" s="970"/>
      <c r="O482" s="970"/>
      <c r="P482" s="970"/>
      <c r="Q482" s="970"/>
      <c r="R482" s="970"/>
      <c r="T482" s="562"/>
    </row>
    <row r="483" spans="1:20" s="311" customFormat="1" ht="58.5" x14ac:dyDescent="0.2">
      <c r="A483" s="750"/>
      <c r="B483" s="1649" t="s">
        <v>616</v>
      </c>
      <c r="C483" s="1219" t="s">
        <v>275</v>
      </c>
      <c r="D483" s="1220">
        <f>SUM(D484:D489)</f>
        <v>90000</v>
      </c>
      <c r="E483" s="1221"/>
      <c r="F483" s="1222"/>
      <c r="G483" s="1222">
        <v>150</v>
      </c>
      <c r="H483" s="1223">
        <v>150</v>
      </c>
      <c r="I483" s="1222"/>
      <c r="J483" s="1223"/>
      <c r="K483" s="1224"/>
      <c r="L483" s="1224"/>
      <c r="M483" s="1224"/>
      <c r="N483" s="1224"/>
      <c r="O483" s="1224"/>
      <c r="P483" s="1224"/>
      <c r="Q483" s="1224"/>
      <c r="R483" s="971"/>
      <c r="T483" s="221" t="s">
        <v>316</v>
      </c>
    </row>
    <row r="484" spans="1:20" s="311" customFormat="1" ht="21" x14ac:dyDescent="0.2">
      <c r="A484" s="750"/>
      <c r="B484" s="1374"/>
      <c r="C484" s="910" t="s">
        <v>168</v>
      </c>
      <c r="D484" s="1091">
        <v>14000</v>
      </c>
      <c r="E484" s="916" t="s">
        <v>150</v>
      </c>
      <c r="F484" s="910"/>
      <c r="G484" s="910">
        <v>25</v>
      </c>
      <c r="H484" s="910">
        <v>25</v>
      </c>
      <c r="I484" s="910"/>
      <c r="J484" s="910"/>
      <c r="K484" s="917"/>
      <c r="L484" s="910"/>
      <c r="M484" s="910"/>
      <c r="N484" s="910"/>
      <c r="O484" s="910"/>
      <c r="P484" s="910"/>
      <c r="Q484" s="910"/>
      <c r="R484" s="903" t="s">
        <v>482</v>
      </c>
      <c r="T484" s="221"/>
    </row>
    <row r="485" spans="1:20" s="311" customFormat="1" ht="20.25" x14ac:dyDescent="0.2">
      <c r="A485" s="750"/>
      <c r="B485" s="1129"/>
      <c r="C485" s="910" t="s">
        <v>86</v>
      </c>
      <c r="D485" s="1091">
        <v>28000</v>
      </c>
      <c r="E485" s="300" t="s">
        <v>506</v>
      </c>
      <c r="F485" s="910"/>
      <c r="G485" s="910">
        <v>50</v>
      </c>
      <c r="H485" s="910">
        <v>50</v>
      </c>
      <c r="I485" s="910"/>
      <c r="J485" s="910"/>
      <c r="K485" s="917"/>
      <c r="L485" s="910"/>
      <c r="M485" s="910"/>
      <c r="N485" s="910"/>
      <c r="O485" s="910"/>
      <c r="P485" s="910"/>
      <c r="Q485" s="910"/>
      <c r="R485" s="903" t="s">
        <v>482</v>
      </c>
      <c r="T485" s="221"/>
    </row>
    <row r="486" spans="1:20" s="311" customFormat="1" ht="20.25" x14ac:dyDescent="0.2">
      <c r="A486" s="750"/>
      <c r="B486" s="1226" t="s">
        <v>551</v>
      </c>
      <c r="C486" s="910" t="s">
        <v>168</v>
      </c>
      <c r="D486" s="1091">
        <v>14000</v>
      </c>
      <c r="E486" s="300" t="s">
        <v>333</v>
      </c>
      <c r="F486" s="910"/>
      <c r="G486" s="910">
        <v>25</v>
      </c>
      <c r="H486" s="910">
        <v>25</v>
      </c>
      <c r="I486" s="910"/>
      <c r="J486" s="910"/>
      <c r="K486" s="917"/>
      <c r="L486" s="910"/>
      <c r="M486" s="910"/>
      <c r="N486" s="910"/>
      <c r="O486" s="910"/>
      <c r="P486" s="910"/>
      <c r="Q486" s="910"/>
      <c r="R486" s="903" t="s">
        <v>482</v>
      </c>
      <c r="T486" s="221"/>
    </row>
    <row r="487" spans="1:20" s="311" customFormat="1" ht="20.25" x14ac:dyDescent="0.2">
      <c r="A487" s="750"/>
      <c r="B487" s="1129"/>
      <c r="C487" s="1217" t="s">
        <v>168</v>
      </c>
      <c r="D487" s="1144">
        <v>14000</v>
      </c>
      <c r="E487" s="1218" t="s">
        <v>481</v>
      </c>
      <c r="F487" s="1217"/>
      <c r="G487" s="1217">
        <v>25</v>
      </c>
      <c r="H487" s="1217">
        <v>25</v>
      </c>
      <c r="I487" s="1217"/>
      <c r="J487" s="1217"/>
      <c r="K487" s="1225"/>
      <c r="L487" s="1217"/>
      <c r="M487" s="1217"/>
      <c r="N487" s="1217"/>
      <c r="O487" s="1217"/>
      <c r="P487" s="1217"/>
      <c r="Q487" s="1217"/>
      <c r="R487" s="1232" t="s">
        <v>482</v>
      </c>
      <c r="T487" s="221"/>
    </row>
    <row r="488" spans="1:20" s="311" customFormat="1" ht="20.25" x14ac:dyDescent="0.2">
      <c r="A488" s="750"/>
      <c r="B488" s="1129"/>
      <c r="C488" s="910" t="s">
        <v>168</v>
      </c>
      <c r="D488" s="1091">
        <v>14000</v>
      </c>
      <c r="E488" s="300" t="s">
        <v>366</v>
      </c>
      <c r="F488" s="910"/>
      <c r="G488" s="910">
        <v>25</v>
      </c>
      <c r="H488" s="910">
        <v>25</v>
      </c>
      <c r="I488" s="910"/>
      <c r="J488" s="910"/>
      <c r="K488" s="917"/>
      <c r="L488" s="910"/>
      <c r="M488" s="910"/>
      <c r="N488" s="910"/>
      <c r="O488" s="910"/>
      <c r="P488" s="910"/>
      <c r="Q488" s="910"/>
      <c r="R488" s="903" t="s">
        <v>482</v>
      </c>
      <c r="T488" s="221"/>
    </row>
    <row r="489" spans="1:20" s="311" customFormat="1" ht="20.25" x14ac:dyDescent="0.2">
      <c r="A489" s="1559"/>
      <c r="B489" s="1382" t="s">
        <v>514</v>
      </c>
      <c r="C489" s="1167"/>
      <c r="D489" s="1383">
        <v>6000</v>
      </c>
      <c r="E489" s="1114"/>
      <c r="F489" s="1167"/>
      <c r="G489" s="1167">
        <v>3</v>
      </c>
      <c r="H489" s="1167">
        <v>3</v>
      </c>
      <c r="I489" s="1167"/>
      <c r="J489" s="1167"/>
      <c r="K489" s="1168"/>
      <c r="L489" s="1167"/>
      <c r="M489" s="1167"/>
      <c r="N489" s="1167"/>
      <c r="O489" s="1167"/>
      <c r="P489" s="1167"/>
      <c r="Q489" s="1167"/>
      <c r="R489" s="1270" t="s">
        <v>347</v>
      </c>
      <c r="T489" s="221"/>
    </row>
    <row r="490" spans="1:20" s="311" customFormat="1" ht="39.75" thickBot="1" x14ac:dyDescent="0.25">
      <c r="A490" s="1589"/>
      <c r="B490" s="1647" t="s">
        <v>614</v>
      </c>
      <c r="C490" s="1375"/>
      <c r="D490" s="1376">
        <f>D491</f>
        <v>287350</v>
      </c>
      <c r="E490" s="1377"/>
      <c r="F490" s="1378"/>
      <c r="G490" s="1379"/>
      <c r="H490" s="1380"/>
      <c r="I490" s="1379"/>
      <c r="J490" s="1380"/>
      <c r="K490" s="1379"/>
      <c r="L490" s="1379"/>
      <c r="M490" s="1379"/>
      <c r="N490" s="1379"/>
      <c r="O490" s="1379"/>
      <c r="P490" s="1379"/>
      <c r="Q490" s="1379"/>
      <c r="R490" s="1381" t="s">
        <v>498</v>
      </c>
      <c r="T490" s="562"/>
    </row>
    <row r="491" spans="1:20" s="311" customFormat="1" ht="42" x14ac:dyDescent="0.2">
      <c r="A491" s="1569">
        <v>29</v>
      </c>
      <c r="B491" s="469" t="s">
        <v>613</v>
      </c>
      <c r="C491" s="470" t="s">
        <v>305</v>
      </c>
      <c r="D491" s="471">
        <f>D493+D494+D495+D496+D497+D499</f>
        <v>287350</v>
      </c>
      <c r="E491" s="1004"/>
      <c r="F491" s="972"/>
      <c r="G491" s="973"/>
      <c r="H491" s="1039"/>
      <c r="I491" s="973"/>
      <c r="J491" s="1039"/>
      <c r="K491" s="973"/>
      <c r="L491" s="973"/>
      <c r="M491" s="973"/>
      <c r="N491" s="973"/>
      <c r="O491" s="973"/>
      <c r="P491" s="973"/>
      <c r="Q491" s="973"/>
      <c r="R491" s="973"/>
      <c r="T491" s="562"/>
    </row>
    <row r="492" spans="1:20" s="311" customFormat="1" ht="42" x14ac:dyDescent="0.2">
      <c r="A492" s="823"/>
      <c r="B492" s="240" t="s">
        <v>399</v>
      </c>
      <c r="C492" s="270"/>
      <c r="D492" s="473"/>
      <c r="E492" s="1005"/>
      <c r="F492" s="928"/>
      <c r="G492" s="680"/>
      <c r="H492" s="632"/>
      <c r="I492" s="680"/>
      <c r="J492" s="632"/>
      <c r="K492" s="680"/>
      <c r="L492" s="680"/>
      <c r="M492" s="680"/>
      <c r="N492" s="680"/>
      <c r="O492" s="680"/>
      <c r="P492" s="680"/>
      <c r="Q492" s="680"/>
      <c r="R492" s="680"/>
      <c r="T492" s="221"/>
    </row>
    <row r="493" spans="1:20" s="311" customFormat="1" ht="42" x14ac:dyDescent="0.2">
      <c r="A493" s="735"/>
      <c r="B493" s="195" t="s">
        <v>400</v>
      </c>
      <c r="C493" s="201" t="s">
        <v>305</v>
      </c>
      <c r="D493" s="297">
        <v>10500</v>
      </c>
      <c r="E493" s="1188" t="s">
        <v>76</v>
      </c>
      <c r="F493" s="629"/>
      <c r="G493" s="587"/>
      <c r="H493" s="612">
        <v>30</v>
      </c>
      <c r="I493" s="587"/>
      <c r="J493" s="612"/>
      <c r="K493" s="587"/>
      <c r="L493" s="587"/>
      <c r="M493" s="587"/>
      <c r="N493" s="587"/>
      <c r="O493" s="587"/>
      <c r="P493" s="587"/>
      <c r="Q493" s="587"/>
      <c r="R493" s="587" t="s">
        <v>319</v>
      </c>
      <c r="T493" s="221" t="s">
        <v>316</v>
      </c>
    </row>
    <row r="494" spans="1:20" s="311" customFormat="1" ht="42" x14ac:dyDescent="0.2">
      <c r="A494" s="735"/>
      <c r="B494" s="195" t="s">
        <v>401</v>
      </c>
      <c r="C494" s="201" t="s">
        <v>184</v>
      </c>
      <c r="D494" s="297">
        <v>49350</v>
      </c>
      <c r="E494" s="1188" t="s">
        <v>76</v>
      </c>
      <c r="F494" s="629"/>
      <c r="G494" s="587"/>
      <c r="H494" s="612">
        <v>1</v>
      </c>
      <c r="I494" s="587"/>
      <c r="J494" s="612"/>
      <c r="K494" s="587"/>
      <c r="L494" s="587"/>
      <c r="M494" s="587"/>
      <c r="N494" s="587"/>
      <c r="O494" s="587"/>
      <c r="P494" s="587"/>
      <c r="Q494" s="587"/>
      <c r="R494" s="587" t="s">
        <v>319</v>
      </c>
      <c r="T494" s="221" t="s">
        <v>316</v>
      </c>
    </row>
    <row r="495" spans="1:20" s="311" customFormat="1" ht="21" x14ac:dyDescent="0.2">
      <c r="A495" s="735"/>
      <c r="B495" s="195" t="s">
        <v>402</v>
      </c>
      <c r="C495" s="201" t="s">
        <v>148</v>
      </c>
      <c r="D495" s="297">
        <v>100000</v>
      </c>
      <c r="E495" s="1188" t="s">
        <v>394</v>
      </c>
      <c r="F495" s="629"/>
      <c r="G495" s="587"/>
      <c r="H495" s="612"/>
      <c r="I495" s="587"/>
      <c r="J495" s="612"/>
      <c r="K495" s="587">
        <v>1</v>
      </c>
      <c r="L495" s="587"/>
      <c r="M495" s="587"/>
      <c r="N495" s="587"/>
      <c r="O495" s="587"/>
      <c r="P495" s="587"/>
      <c r="Q495" s="587"/>
      <c r="R495" s="587" t="s">
        <v>319</v>
      </c>
      <c r="T495" s="221"/>
    </row>
    <row r="496" spans="1:20" s="311" customFormat="1" ht="37.5" x14ac:dyDescent="0.2">
      <c r="A496" s="735"/>
      <c r="B496" s="258" t="s">
        <v>403</v>
      </c>
      <c r="C496" s="201" t="s">
        <v>184</v>
      </c>
      <c r="D496" s="297">
        <v>57500</v>
      </c>
      <c r="E496" s="1188" t="s">
        <v>76</v>
      </c>
      <c r="F496" s="629"/>
      <c r="G496" s="587"/>
      <c r="H496" s="612"/>
      <c r="I496" s="587"/>
      <c r="J496" s="612"/>
      <c r="K496" s="587">
        <v>1</v>
      </c>
      <c r="L496" s="587"/>
      <c r="M496" s="587"/>
      <c r="N496" s="587"/>
      <c r="O496" s="587"/>
      <c r="P496" s="587"/>
      <c r="Q496" s="587"/>
      <c r="R496" s="587" t="s">
        <v>319</v>
      </c>
      <c r="T496" s="221" t="s">
        <v>316</v>
      </c>
    </row>
    <row r="497" spans="1:20" s="311" customFormat="1" ht="42" x14ac:dyDescent="0.2">
      <c r="A497" s="735"/>
      <c r="B497" s="195" t="s">
        <v>404</v>
      </c>
      <c r="C497" s="201" t="s">
        <v>395</v>
      </c>
      <c r="D497" s="297">
        <v>30000</v>
      </c>
      <c r="E497" s="1188" t="s">
        <v>76</v>
      </c>
      <c r="F497" s="629"/>
      <c r="G497" s="587"/>
      <c r="H497" s="612"/>
      <c r="I497" s="587"/>
      <c r="J497" s="612"/>
      <c r="K497" s="587">
        <v>1</v>
      </c>
      <c r="L497" s="587"/>
      <c r="M497" s="587"/>
      <c r="N497" s="587"/>
      <c r="O497" s="587"/>
      <c r="P497" s="587"/>
      <c r="Q497" s="587"/>
      <c r="R497" s="587" t="s">
        <v>319</v>
      </c>
      <c r="T497" s="221"/>
    </row>
    <row r="498" spans="1:20" s="311" customFormat="1" ht="21" x14ac:dyDescent="0.2">
      <c r="A498" s="735"/>
      <c r="B498" s="195" t="s">
        <v>405</v>
      </c>
      <c r="C498" s="201"/>
      <c r="D498" s="297"/>
      <c r="E498" s="1333"/>
      <c r="F498" s="629"/>
      <c r="G498" s="587"/>
      <c r="H498" s="612"/>
      <c r="I498" s="587"/>
      <c r="J498" s="612"/>
      <c r="K498" s="587"/>
      <c r="L498" s="587"/>
      <c r="M498" s="587"/>
      <c r="N498" s="587"/>
      <c r="O498" s="587"/>
      <c r="P498" s="587"/>
      <c r="Q498" s="587"/>
      <c r="R498" s="587"/>
      <c r="T498" s="232"/>
    </row>
    <row r="499" spans="1:20" s="311" customFormat="1" ht="21" x14ac:dyDescent="0.2">
      <c r="A499" s="1569"/>
      <c r="B499" s="472" t="s">
        <v>406</v>
      </c>
      <c r="C499" s="470"/>
      <c r="D499" s="471">
        <v>40000</v>
      </c>
      <c r="E499" s="1334" t="s">
        <v>76</v>
      </c>
      <c r="F499" s="972"/>
      <c r="G499" s="973"/>
      <c r="H499" s="1039">
        <v>1</v>
      </c>
      <c r="I499" s="973">
        <v>1</v>
      </c>
      <c r="J499" s="1039">
        <v>1</v>
      </c>
      <c r="K499" s="973">
        <v>1</v>
      </c>
      <c r="L499" s="973"/>
      <c r="M499" s="973"/>
      <c r="N499" s="973"/>
      <c r="O499" s="973"/>
      <c r="P499" s="973"/>
      <c r="Q499" s="973"/>
      <c r="R499" s="972" t="s">
        <v>319</v>
      </c>
      <c r="T499" s="232"/>
    </row>
  </sheetData>
  <autoFilter ref="A3:T499">
    <filterColumn colId="0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6">
    <mergeCell ref="A199:B199"/>
    <mergeCell ref="A8:B8"/>
    <mergeCell ref="A7:B7"/>
    <mergeCell ref="A151:B151"/>
    <mergeCell ref="A166:B166"/>
    <mergeCell ref="A172:B172"/>
    <mergeCell ref="A195:B195"/>
    <mergeCell ref="T3:T6"/>
    <mergeCell ref="B1:S1"/>
    <mergeCell ref="B2:S2"/>
    <mergeCell ref="A3:B4"/>
    <mergeCell ref="F3:Q3"/>
    <mergeCell ref="F4:H4"/>
    <mergeCell ref="I4:K4"/>
    <mergeCell ref="L4:N4"/>
    <mergeCell ref="O4:Q4"/>
  </mergeCells>
  <pageMargins left="0.23622047244094491" right="0.23622047244094491" top="0.78740157480314965" bottom="0.78740157480314965" header="0.70866141732283472" footer="0.51181102362204722"/>
  <pageSetup paperSize="9" orientation="landscape" horizontalDpi="0" verticalDpi="0" r:id="rId1"/>
  <headerFooter>
    <oddFooter>&amp;C&amp;"TH SarabunPSK,ธรรมดา"&amp;16&amp;K00+000&amp;P/&amp;N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view="pageLayout" topLeftCell="C1" zoomScale="130" zoomScaleNormal="100" zoomScalePageLayoutView="130" workbookViewId="0">
      <selection activeCell="L77" sqref="L77:Q77"/>
    </sheetView>
  </sheetViews>
  <sheetFormatPr defaultColWidth="8.875" defaultRowHeight="15.75" x14ac:dyDescent="0.25"/>
  <cols>
    <col min="1" max="1" width="1.5" style="716" customWidth="1"/>
    <col min="2" max="2" width="36.75" style="716" customWidth="1"/>
    <col min="3" max="3" width="6" style="716" bestFit="1" customWidth="1"/>
    <col min="4" max="4" width="12.125" style="716" bestFit="1" customWidth="1"/>
    <col min="5" max="5" width="9" style="716" bestFit="1" customWidth="1"/>
    <col min="6" max="6" width="4.25" style="840" customWidth="1"/>
    <col min="7" max="7" width="3.875" style="840" bestFit="1" customWidth="1"/>
    <col min="8" max="8" width="3.875" style="840" customWidth="1"/>
    <col min="9" max="9" width="6.125" style="840" bestFit="1" customWidth="1"/>
    <col min="10" max="10" width="3.875" style="840" bestFit="1" customWidth="1"/>
    <col min="11" max="11" width="6.75" style="840" bestFit="1" customWidth="1"/>
    <col min="12" max="12" width="3.25" style="840" bestFit="1" customWidth="1"/>
    <col min="13" max="13" width="6.75" style="840" bestFit="1" customWidth="1"/>
    <col min="14" max="14" width="4.625" style="840" customWidth="1"/>
    <col min="15" max="15" width="6.75" style="840" bestFit="1" customWidth="1"/>
    <col min="16" max="16" width="3.25" style="840" bestFit="1" customWidth="1"/>
    <col min="17" max="17" width="6" style="840" bestFit="1" customWidth="1"/>
    <col min="18" max="29" width="0" style="716" hidden="1" customWidth="1"/>
    <col min="30" max="30" width="9.25" style="841" bestFit="1" customWidth="1"/>
    <col min="31" max="31" width="11.875" style="900" bestFit="1" customWidth="1"/>
    <col min="32" max="16384" width="8.875" style="716"/>
  </cols>
  <sheetData>
    <row r="1" spans="1:31" x14ac:dyDescent="0.25">
      <c r="A1" s="715"/>
      <c r="B1" s="1830" t="s">
        <v>118</v>
      </c>
      <c r="C1" s="1830"/>
      <c r="D1" s="1830"/>
      <c r="E1" s="1830"/>
      <c r="F1" s="1830"/>
      <c r="G1" s="1830"/>
      <c r="H1" s="1830"/>
      <c r="I1" s="1830"/>
      <c r="J1" s="1830"/>
      <c r="K1" s="1830"/>
      <c r="L1" s="1830"/>
      <c r="M1" s="1830"/>
      <c r="N1" s="1830"/>
      <c r="O1" s="1830"/>
      <c r="P1" s="1830"/>
      <c r="Q1" s="1830"/>
      <c r="R1" s="1830"/>
      <c r="S1" s="1830"/>
      <c r="T1" s="1830"/>
      <c r="U1" s="1830"/>
      <c r="V1" s="1830"/>
      <c r="W1" s="1830"/>
      <c r="X1" s="1830"/>
      <c r="Y1" s="1830"/>
      <c r="Z1" s="1830"/>
      <c r="AA1" s="1830"/>
      <c r="AB1" s="1830"/>
      <c r="AC1" s="1830"/>
      <c r="AD1" s="1830"/>
    </row>
    <row r="2" spans="1:31" x14ac:dyDescent="0.25">
      <c r="A2" s="715"/>
      <c r="B2" s="1831" t="s">
        <v>36</v>
      </c>
      <c r="C2" s="1831"/>
      <c r="D2" s="1831"/>
      <c r="E2" s="1831"/>
      <c r="F2" s="1831"/>
      <c r="G2" s="1831"/>
      <c r="H2" s="1831"/>
      <c r="I2" s="1831"/>
      <c r="J2" s="1831"/>
      <c r="K2" s="1831"/>
      <c r="L2" s="1831"/>
      <c r="M2" s="1831"/>
      <c r="N2" s="1831"/>
      <c r="O2" s="1831"/>
      <c r="P2" s="1831"/>
      <c r="Q2" s="1831"/>
      <c r="R2" s="1831"/>
      <c r="S2" s="1831"/>
      <c r="T2" s="1831"/>
      <c r="U2" s="1831"/>
      <c r="V2" s="1831"/>
      <c r="W2" s="1831"/>
      <c r="X2" s="1831"/>
      <c r="Y2" s="1831"/>
      <c r="Z2" s="1831"/>
      <c r="AA2" s="1831"/>
      <c r="AB2" s="1831"/>
      <c r="AC2" s="1831"/>
      <c r="AD2" s="1831"/>
      <c r="AE2" s="716"/>
    </row>
    <row r="3" spans="1:31" x14ac:dyDescent="0.25">
      <c r="A3" s="1832" t="s">
        <v>119</v>
      </c>
      <c r="B3" s="1833"/>
      <c r="C3" s="717"/>
      <c r="D3" s="718"/>
      <c r="E3" s="718"/>
      <c r="F3" s="1836" t="s">
        <v>38</v>
      </c>
      <c r="G3" s="1837"/>
      <c r="H3" s="1837"/>
      <c r="I3" s="1837"/>
      <c r="J3" s="1837"/>
      <c r="K3" s="1837"/>
      <c r="L3" s="1837"/>
      <c r="M3" s="1837"/>
      <c r="N3" s="1837"/>
      <c r="O3" s="1837"/>
      <c r="P3" s="1837"/>
      <c r="Q3" s="1837"/>
      <c r="R3" s="1837"/>
      <c r="S3" s="1837"/>
      <c r="T3" s="1837"/>
      <c r="U3" s="1837"/>
      <c r="V3" s="1837"/>
      <c r="W3" s="1837"/>
      <c r="X3" s="1837"/>
      <c r="Y3" s="1837"/>
      <c r="Z3" s="1837"/>
      <c r="AA3" s="1837"/>
      <c r="AB3" s="1837"/>
      <c r="AC3" s="1838"/>
      <c r="AD3" s="719"/>
      <c r="AE3" s="716"/>
    </row>
    <row r="4" spans="1:31" ht="31.5" x14ac:dyDescent="0.2">
      <c r="A4" s="1834"/>
      <c r="B4" s="1835"/>
      <c r="C4" s="720" t="s">
        <v>39</v>
      </c>
      <c r="D4" s="721" t="s">
        <v>40</v>
      </c>
      <c r="E4" s="722" t="s">
        <v>41</v>
      </c>
      <c r="F4" s="1825" t="s">
        <v>42</v>
      </c>
      <c r="G4" s="1825"/>
      <c r="H4" s="1825"/>
      <c r="I4" s="1825"/>
      <c r="J4" s="1825"/>
      <c r="K4" s="1825"/>
      <c r="L4" s="1825" t="s">
        <v>43</v>
      </c>
      <c r="M4" s="1825"/>
      <c r="N4" s="1825"/>
      <c r="O4" s="1825"/>
      <c r="P4" s="1825"/>
      <c r="Q4" s="1825"/>
      <c r="R4" s="1828" t="s">
        <v>44</v>
      </c>
      <c r="S4" s="1829"/>
      <c r="T4" s="1829"/>
      <c r="U4" s="1829"/>
      <c r="V4" s="1829"/>
      <c r="W4" s="1827"/>
      <c r="X4" s="1828" t="s">
        <v>45</v>
      </c>
      <c r="Y4" s="1829"/>
      <c r="Z4" s="1829"/>
      <c r="AA4" s="1829"/>
      <c r="AB4" s="1829"/>
      <c r="AC4" s="1827"/>
      <c r="AD4" s="723" t="s">
        <v>46</v>
      </c>
      <c r="AE4" s="716"/>
    </row>
    <row r="5" spans="1:31" x14ac:dyDescent="0.25">
      <c r="A5" s="1822" t="s">
        <v>120</v>
      </c>
      <c r="B5" s="1823"/>
      <c r="C5" s="724" t="s">
        <v>47</v>
      </c>
      <c r="D5" s="722" t="s">
        <v>48</v>
      </c>
      <c r="E5" s="725" t="s">
        <v>49</v>
      </c>
      <c r="F5" s="1824">
        <v>22920</v>
      </c>
      <c r="G5" s="1825"/>
      <c r="H5" s="1826">
        <v>22951</v>
      </c>
      <c r="I5" s="1827"/>
      <c r="J5" s="1826">
        <v>22981</v>
      </c>
      <c r="K5" s="1827"/>
      <c r="L5" s="1824">
        <v>23012</v>
      </c>
      <c r="M5" s="1825"/>
      <c r="N5" s="1824">
        <v>23043</v>
      </c>
      <c r="O5" s="1825"/>
      <c r="P5" s="1824">
        <v>23071</v>
      </c>
      <c r="Q5" s="1825"/>
      <c r="R5" s="1824">
        <v>23102</v>
      </c>
      <c r="S5" s="1825"/>
      <c r="T5" s="1824">
        <v>23132</v>
      </c>
      <c r="U5" s="1825"/>
      <c r="V5" s="1824">
        <v>23163</v>
      </c>
      <c r="W5" s="1825"/>
      <c r="X5" s="1824">
        <v>23193</v>
      </c>
      <c r="Y5" s="1825"/>
      <c r="Z5" s="1824">
        <v>23224</v>
      </c>
      <c r="AA5" s="1825"/>
      <c r="AB5" s="1824">
        <v>23255</v>
      </c>
      <c r="AC5" s="1825"/>
      <c r="AD5" s="723" t="s">
        <v>62</v>
      </c>
      <c r="AE5" s="716"/>
    </row>
    <row r="6" spans="1:31" x14ac:dyDescent="0.2">
      <c r="A6" s="726"/>
      <c r="B6" s="727" t="s">
        <v>63</v>
      </c>
      <c r="C6" s="728" t="s">
        <v>64</v>
      </c>
      <c r="D6" s="729" t="s">
        <v>65</v>
      </c>
      <c r="E6" s="730" t="s">
        <v>66</v>
      </c>
      <c r="F6" s="731" t="s">
        <v>47</v>
      </c>
      <c r="G6" s="732" t="s">
        <v>121</v>
      </c>
      <c r="H6" s="730" t="s">
        <v>47</v>
      </c>
      <c r="I6" s="732" t="s">
        <v>121</v>
      </c>
      <c r="J6" s="730" t="s">
        <v>47</v>
      </c>
      <c r="K6" s="732" t="s">
        <v>121</v>
      </c>
      <c r="L6" s="731" t="s">
        <v>47</v>
      </c>
      <c r="M6" s="732" t="s">
        <v>121</v>
      </c>
      <c r="N6" s="730" t="s">
        <v>47</v>
      </c>
      <c r="O6" s="732" t="s">
        <v>121</v>
      </c>
      <c r="P6" s="730" t="s">
        <v>47</v>
      </c>
      <c r="Q6" s="732" t="s">
        <v>121</v>
      </c>
      <c r="R6" s="731" t="s">
        <v>47</v>
      </c>
      <c r="S6" s="732" t="s">
        <v>121</v>
      </c>
      <c r="T6" s="730" t="s">
        <v>47</v>
      </c>
      <c r="U6" s="732" t="s">
        <v>121</v>
      </c>
      <c r="V6" s="730" t="s">
        <v>47</v>
      </c>
      <c r="W6" s="732" t="s">
        <v>121</v>
      </c>
      <c r="X6" s="731" t="s">
        <v>47</v>
      </c>
      <c r="Y6" s="732" t="s">
        <v>121</v>
      </c>
      <c r="Z6" s="730" t="s">
        <v>47</v>
      </c>
      <c r="AA6" s="732" t="s">
        <v>121</v>
      </c>
      <c r="AB6" s="730" t="s">
        <v>47</v>
      </c>
      <c r="AC6" s="732" t="s">
        <v>121</v>
      </c>
      <c r="AD6" s="733"/>
      <c r="AE6" s="734"/>
    </row>
    <row r="7" spans="1:31" s="713" customFormat="1" x14ac:dyDescent="0.2">
      <c r="A7" s="710"/>
      <c r="B7" s="772" t="s">
        <v>412</v>
      </c>
      <c r="C7" s="864" t="s">
        <v>303</v>
      </c>
      <c r="D7" s="865">
        <f>D9+D8</f>
        <v>52800</v>
      </c>
      <c r="E7" s="865"/>
      <c r="F7" s="865"/>
      <c r="G7" s="865">
        <f t="shared" ref="G7:Q7" si="0">G9+G8</f>
        <v>0</v>
      </c>
      <c r="H7" s="865"/>
      <c r="I7" s="865">
        <f t="shared" si="0"/>
        <v>0</v>
      </c>
      <c r="J7" s="865">
        <f t="shared" si="0"/>
        <v>0</v>
      </c>
      <c r="K7" s="865">
        <f t="shared" si="0"/>
        <v>0</v>
      </c>
      <c r="L7" s="866"/>
      <c r="M7" s="865">
        <f t="shared" si="0"/>
        <v>12800</v>
      </c>
      <c r="N7" s="865"/>
      <c r="O7" s="865">
        <f t="shared" si="0"/>
        <v>40000</v>
      </c>
      <c r="P7" s="865"/>
      <c r="Q7" s="865">
        <f t="shared" si="0"/>
        <v>0</v>
      </c>
      <c r="R7" s="705" t="s">
        <v>239</v>
      </c>
      <c r="T7" s="714"/>
      <c r="AD7" s="845"/>
      <c r="AE7" s="901">
        <f>SUM(F7:Q7)</f>
        <v>52800</v>
      </c>
    </row>
    <row r="8" spans="1:31" x14ac:dyDescent="0.2">
      <c r="A8" s="735"/>
      <c r="B8" s="587" t="s">
        <v>413</v>
      </c>
      <c r="C8" s="612" t="s">
        <v>310</v>
      </c>
      <c r="D8" s="613">
        <v>12800</v>
      </c>
      <c r="E8" s="584" t="s">
        <v>76</v>
      </c>
      <c r="F8" s="610"/>
      <c r="G8" s="611"/>
      <c r="H8" s="612"/>
      <c r="I8" s="613"/>
      <c r="J8" s="612"/>
      <c r="K8" s="613"/>
      <c r="L8" s="612">
        <v>32</v>
      </c>
      <c r="M8" s="613">
        <v>12800</v>
      </c>
      <c r="N8" s="612"/>
      <c r="O8" s="613"/>
      <c r="P8" s="612"/>
      <c r="Q8" s="613"/>
      <c r="R8" s="736"/>
      <c r="S8" s="736"/>
      <c r="T8" s="736"/>
      <c r="U8" s="736"/>
      <c r="V8" s="736"/>
      <c r="W8" s="736"/>
      <c r="X8" s="736"/>
      <c r="Y8" s="736"/>
      <c r="Z8" s="736"/>
      <c r="AA8" s="736"/>
      <c r="AB8" s="736"/>
      <c r="AC8" s="736"/>
      <c r="AD8" s="702" t="s">
        <v>239</v>
      </c>
      <c r="AE8" s="716"/>
    </row>
    <row r="9" spans="1:31" ht="31.5" x14ac:dyDescent="0.2">
      <c r="A9" s="737"/>
      <c r="B9" s="485" t="s">
        <v>414</v>
      </c>
      <c r="C9" s="643" t="s">
        <v>303</v>
      </c>
      <c r="D9" s="623">
        <v>40000</v>
      </c>
      <c r="E9" s="179" t="s">
        <v>101</v>
      </c>
      <c r="F9" s="621"/>
      <c r="G9" s="661"/>
      <c r="H9" s="643"/>
      <c r="I9" s="623"/>
      <c r="J9" s="643"/>
      <c r="K9" s="623"/>
      <c r="L9" s="643"/>
      <c r="M9" s="623"/>
      <c r="N9" s="643">
        <v>200</v>
      </c>
      <c r="O9" s="623">
        <v>40000</v>
      </c>
      <c r="P9" s="643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703" t="s">
        <v>239</v>
      </c>
      <c r="AE9" s="716"/>
    </row>
    <row r="10" spans="1:31" s="714" customFormat="1" x14ac:dyDescent="0.2">
      <c r="A10" s="738"/>
      <c r="B10" s="751" t="s">
        <v>416</v>
      </c>
      <c r="C10" s="863"/>
      <c r="D10" s="862">
        <f>D11+D12</f>
        <v>50000</v>
      </c>
      <c r="E10" s="862"/>
      <c r="F10" s="862"/>
      <c r="G10" s="862">
        <f t="shared" ref="G10:Q10" si="1">G11+G12</f>
        <v>0</v>
      </c>
      <c r="H10" s="862"/>
      <c r="I10" s="862">
        <f t="shared" si="1"/>
        <v>0</v>
      </c>
      <c r="J10" s="862"/>
      <c r="K10" s="862">
        <f t="shared" si="1"/>
        <v>30000</v>
      </c>
      <c r="L10" s="862"/>
      <c r="M10" s="862">
        <f t="shared" si="1"/>
        <v>0</v>
      </c>
      <c r="N10" s="862"/>
      <c r="O10" s="862">
        <f t="shared" si="1"/>
        <v>20000</v>
      </c>
      <c r="P10" s="862"/>
      <c r="Q10" s="862">
        <f t="shared" si="1"/>
        <v>0</v>
      </c>
      <c r="R10" s="794" t="s">
        <v>304</v>
      </c>
      <c r="S10" s="740"/>
      <c r="T10" s="741"/>
      <c r="U10" s="741"/>
      <c r="V10" s="741"/>
      <c r="W10" s="741"/>
      <c r="X10" s="741"/>
      <c r="Y10" s="741"/>
      <c r="Z10" s="741"/>
      <c r="AA10" s="741"/>
      <c r="AB10" s="741"/>
      <c r="AC10" s="741"/>
      <c r="AD10" s="856"/>
      <c r="AE10" s="901">
        <f>SUM(F10:Q10)</f>
        <v>50000</v>
      </c>
    </row>
    <row r="11" spans="1:31" ht="47.25" x14ac:dyDescent="0.2">
      <c r="A11" s="742"/>
      <c r="B11" s="680" t="s">
        <v>415</v>
      </c>
      <c r="C11" s="663" t="s">
        <v>306</v>
      </c>
      <c r="D11" s="666">
        <v>30000</v>
      </c>
      <c r="E11" s="662" t="s">
        <v>248</v>
      </c>
      <c r="F11" s="618"/>
      <c r="G11" s="619"/>
      <c r="H11" s="663"/>
      <c r="I11" s="664"/>
      <c r="J11" s="663">
        <v>75</v>
      </c>
      <c r="K11" s="664">
        <v>30000</v>
      </c>
      <c r="L11" s="663"/>
      <c r="M11" s="664"/>
      <c r="N11" s="663"/>
      <c r="O11" s="664"/>
      <c r="P11" s="663"/>
      <c r="Q11" s="664"/>
      <c r="R11" s="662"/>
      <c r="S11" s="743"/>
      <c r="T11" s="743"/>
      <c r="U11" s="662"/>
      <c r="V11" s="662"/>
      <c r="W11" s="662"/>
      <c r="X11" s="662"/>
      <c r="Y11" s="662"/>
      <c r="Z11" s="662"/>
      <c r="AA11" s="662"/>
      <c r="AB11" s="662"/>
      <c r="AC11" s="662"/>
      <c r="AD11" s="707" t="s">
        <v>478</v>
      </c>
      <c r="AE11" s="716"/>
    </row>
    <row r="12" spans="1:31" ht="47.25" x14ac:dyDescent="0.2">
      <c r="A12" s="744"/>
      <c r="B12" s="485" t="s">
        <v>417</v>
      </c>
      <c r="C12" s="670" t="s">
        <v>86</v>
      </c>
      <c r="D12" s="675">
        <v>20000</v>
      </c>
      <c r="E12" s="667" t="s">
        <v>248</v>
      </c>
      <c r="F12" s="668"/>
      <c r="G12" s="669"/>
      <c r="H12" s="670"/>
      <c r="I12" s="671"/>
      <c r="J12" s="670"/>
      <c r="K12" s="671"/>
      <c r="L12" s="670"/>
      <c r="M12" s="671"/>
      <c r="N12" s="670">
        <v>50</v>
      </c>
      <c r="O12" s="671">
        <v>20000</v>
      </c>
      <c r="P12" s="670"/>
      <c r="Q12" s="671"/>
      <c r="R12" s="659"/>
      <c r="S12" s="659"/>
      <c r="T12" s="659"/>
      <c r="U12" s="659"/>
      <c r="V12" s="659"/>
      <c r="W12" s="659"/>
      <c r="X12" s="659"/>
      <c r="Y12" s="659"/>
      <c r="Z12" s="659"/>
      <c r="AA12" s="659"/>
      <c r="AB12" s="659"/>
      <c r="AC12" s="659"/>
      <c r="AD12" s="709" t="s">
        <v>478</v>
      </c>
      <c r="AE12" s="716"/>
    </row>
    <row r="13" spans="1:31" s="749" customFormat="1" x14ac:dyDescent="0.2">
      <c r="A13" s="745"/>
      <c r="B13" s="711" t="s">
        <v>418</v>
      </c>
      <c r="C13" s="746"/>
      <c r="D13" s="747">
        <f>D14+D15+D16+D17+D18</f>
        <v>28000</v>
      </c>
      <c r="E13" s="747"/>
      <c r="F13" s="747"/>
      <c r="G13" s="747">
        <f t="shared" ref="G13:Q13" si="2">G14+G15+G16+G17+G18</f>
        <v>0</v>
      </c>
      <c r="H13" s="747"/>
      <c r="I13" s="747">
        <f t="shared" si="2"/>
        <v>0</v>
      </c>
      <c r="J13" s="747"/>
      <c r="K13" s="747">
        <f t="shared" si="2"/>
        <v>10000</v>
      </c>
      <c r="L13" s="747"/>
      <c r="M13" s="747">
        <f t="shared" si="2"/>
        <v>0</v>
      </c>
      <c r="N13" s="747"/>
      <c r="O13" s="747">
        <f t="shared" si="2"/>
        <v>10000</v>
      </c>
      <c r="P13" s="747"/>
      <c r="Q13" s="747">
        <f t="shared" si="2"/>
        <v>8000</v>
      </c>
      <c r="R13" s="747">
        <f t="shared" ref="R13:AC13" si="3">R14+R15+R16+R17</f>
        <v>0</v>
      </c>
      <c r="S13" s="747">
        <f t="shared" si="3"/>
        <v>0</v>
      </c>
      <c r="T13" s="747">
        <f t="shared" si="3"/>
        <v>0</v>
      </c>
      <c r="U13" s="747">
        <f t="shared" si="3"/>
        <v>0</v>
      </c>
      <c r="V13" s="747">
        <f t="shared" si="3"/>
        <v>0</v>
      </c>
      <c r="W13" s="747">
        <f t="shared" si="3"/>
        <v>0</v>
      </c>
      <c r="X13" s="747">
        <f t="shared" si="3"/>
        <v>0</v>
      </c>
      <c r="Y13" s="747">
        <f t="shared" si="3"/>
        <v>0</v>
      </c>
      <c r="Z13" s="747">
        <f t="shared" si="3"/>
        <v>0</v>
      </c>
      <c r="AA13" s="747">
        <f t="shared" si="3"/>
        <v>0</v>
      </c>
      <c r="AB13" s="747">
        <f t="shared" si="3"/>
        <v>0</v>
      </c>
      <c r="AC13" s="747">
        <f t="shared" si="3"/>
        <v>0</v>
      </c>
      <c r="AD13" s="846"/>
      <c r="AE13" s="901">
        <f>SUM(F13:Q13)</f>
        <v>28000</v>
      </c>
    </row>
    <row r="14" spans="1:31" ht="47.25" x14ac:dyDescent="0.2">
      <c r="A14" s="742"/>
      <c r="B14" s="680" t="s">
        <v>458</v>
      </c>
      <c r="C14" s="663" t="s">
        <v>186</v>
      </c>
      <c r="D14" s="666">
        <v>4000</v>
      </c>
      <c r="E14" s="665" t="s">
        <v>252</v>
      </c>
      <c r="F14" s="618"/>
      <c r="G14" s="619"/>
      <c r="H14" s="663"/>
      <c r="I14" s="666"/>
      <c r="J14" s="663">
        <v>20</v>
      </c>
      <c r="K14" s="666">
        <v>4000</v>
      </c>
      <c r="L14" s="663"/>
      <c r="M14" s="666"/>
      <c r="N14" s="663"/>
      <c r="O14" s="666"/>
      <c r="P14" s="663"/>
      <c r="Q14" s="666"/>
      <c r="R14" s="517"/>
      <c r="S14" s="517"/>
      <c r="T14" s="517"/>
      <c r="U14" s="517"/>
      <c r="V14" s="517"/>
      <c r="W14" s="517"/>
      <c r="X14" s="517"/>
      <c r="Y14" s="517"/>
      <c r="Z14" s="517"/>
      <c r="AA14" s="517"/>
      <c r="AB14" s="517"/>
      <c r="AC14" s="517"/>
      <c r="AD14" s="707" t="s">
        <v>478</v>
      </c>
      <c r="AE14" s="716"/>
    </row>
    <row r="15" spans="1:31" ht="47.25" x14ac:dyDescent="0.2">
      <c r="A15" s="750"/>
      <c r="B15" s="587" t="s">
        <v>457</v>
      </c>
      <c r="C15" s="616" t="s">
        <v>186</v>
      </c>
      <c r="D15" s="620">
        <v>4000</v>
      </c>
      <c r="E15" s="585" t="s">
        <v>252</v>
      </c>
      <c r="F15" s="614"/>
      <c r="G15" s="615"/>
      <c r="H15" s="616"/>
      <c r="I15" s="620"/>
      <c r="J15" s="616"/>
      <c r="K15" s="620"/>
      <c r="L15" s="616"/>
      <c r="M15" s="620"/>
      <c r="N15" s="616">
        <v>20</v>
      </c>
      <c r="O15" s="620">
        <v>4000</v>
      </c>
      <c r="P15" s="616"/>
      <c r="Q15" s="620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708" t="s">
        <v>478</v>
      </c>
      <c r="AE15" s="716"/>
    </row>
    <row r="16" spans="1:31" ht="63" x14ac:dyDescent="0.2">
      <c r="A16" s="750"/>
      <c r="B16" s="587" t="s">
        <v>459</v>
      </c>
      <c r="C16" s="616" t="s">
        <v>305</v>
      </c>
      <c r="D16" s="620">
        <v>6000</v>
      </c>
      <c r="E16" s="585" t="s">
        <v>252</v>
      </c>
      <c r="F16" s="614"/>
      <c r="G16" s="615"/>
      <c r="H16" s="616"/>
      <c r="I16" s="620"/>
      <c r="J16" s="616">
        <v>20</v>
      </c>
      <c r="K16" s="620">
        <v>6000</v>
      </c>
      <c r="L16" s="616"/>
      <c r="M16" s="620"/>
      <c r="N16" s="616"/>
      <c r="O16" s="620"/>
      <c r="P16" s="616"/>
      <c r="Q16" s="620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708" t="s">
        <v>478</v>
      </c>
      <c r="AE16" s="716"/>
    </row>
    <row r="17" spans="1:31" ht="31.5" x14ac:dyDescent="0.2">
      <c r="A17" s="750"/>
      <c r="B17" s="587" t="s">
        <v>460</v>
      </c>
      <c r="C17" s="616" t="s">
        <v>305</v>
      </c>
      <c r="D17" s="620">
        <v>6000</v>
      </c>
      <c r="E17" s="585" t="s">
        <v>252</v>
      </c>
      <c r="F17" s="614"/>
      <c r="G17" s="615"/>
      <c r="H17" s="616"/>
      <c r="I17" s="620"/>
      <c r="J17" s="616"/>
      <c r="K17" s="620"/>
      <c r="L17" s="616"/>
      <c r="M17" s="620"/>
      <c r="N17" s="616">
        <v>20</v>
      </c>
      <c r="O17" s="620">
        <v>6000</v>
      </c>
      <c r="P17" s="616"/>
      <c r="Q17" s="620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708" t="s">
        <v>478</v>
      </c>
      <c r="AE17" s="716"/>
    </row>
    <row r="18" spans="1:31" ht="48" customHeight="1" x14ac:dyDescent="0.2">
      <c r="A18" s="744"/>
      <c r="B18" s="485" t="s">
        <v>419</v>
      </c>
      <c r="C18" s="670" t="s">
        <v>186</v>
      </c>
      <c r="D18" s="675">
        <v>8000</v>
      </c>
      <c r="E18" s="672"/>
      <c r="F18" s="673"/>
      <c r="G18" s="674"/>
      <c r="H18" s="670"/>
      <c r="I18" s="675"/>
      <c r="J18" s="670"/>
      <c r="K18" s="675"/>
      <c r="L18" s="670"/>
      <c r="M18" s="675"/>
      <c r="N18" s="670"/>
      <c r="O18" s="675"/>
      <c r="P18" s="670">
        <v>20</v>
      </c>
      <c r="Q18" s="675">
        <v>8000</v>
      </c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709" t="s">
        <v>478</v>
      </c>
      <c r="AE18" s="716"/>
    </row>
    <row r="19" spans="1:31" s="714" customFormat="1" x14ac:dyDescent="0.2">
      <c r="A19" s="738"/>
      <c r="B19" s="751" t="s">
        <v>422</v>
      </c>
      <c r="C19" s="752"/>
      <c r="D19" s="867">
        <f>SUM(D20:D21)</f>
        <v>44000</v>
      </c>
      <c r="E19" s="867">
        <f t="shared" ref="E19:Q19" si="4">SUM(E20:E21)</f>
        <v>0</v>
      </c>
      <c r="F19" s="867"/>
      <c r="G19" s="867">
        <f t="shared" si="4"/>
        <v>0</v>
      </c>
      <c r="H19" s="867"/>
      <c r="I19" s="867">
        <f t="shared" si="4"/>
        <v>0</v>
      </c>
      <c r="J19" s="867"/>
      <c r="K19" s="867">
        <f t="shared" si="4"/>
        <v>24000</v>
      </c>
      <c r="L19" s="867"/>
      <c r="M19" s="867">
        <f t="shared" si="4"/>
        <v>10000</v>
      </c>
      <c r="N19" s="867"/>
      <c r="O19" s="867">
        <f t="shared" si="4"/>
        <v>10000</v>
      </c>
      <c r="P19" s="867"/>
      <c r="Q19" s="867">
        <f t="shared" si="4"/>
        <v>0</v>
      </c>
      <c r="R19" s="171" t="s">
        <v>80</v>
      </c>
      <c r="S19" s="753"/>
      <c r="T19" s="753"/>
      <c r="U19" s="753"/>
      <c r="V19" s="741"/>
      <c r="W19" s="741"/>
      <c r="X19" s="741"/>
      <c r="Y19" s="741"/>
      <c r="Z19" s="741"/>
      <c r="AA19" s="741"/>
      <c r="AB19" s="741"/>
      <c r="AC19" s="741"/>
      <c r="AD19" s="847"/>
      <c r="AE19" s="901">
        <f>SUM(F19:Q19)</f>
        <v>44000</v>
      </c>
    </row>
    <row r="20" spans="1:31" ht="31.5" x14ac:dyDescent="0.2">
      <c r="A20" s="754"/>
      <c r="B20" s="517" t="s">
        <v>421</v>
      </c>
      <c r="C20" s="755" t="s">
        <v>84</v>
      </c>
      <c r="D20" s="756">
        <v>24000</v>
      </c>
      <c r="E20" s="655" t="s">
        <v>101</v>
      </c>
      <c r="F20" s="618"/>
      <c r="G20" s="619"/>
      <c r="H20" s="284"/>
      <c r="I20" s="676"/>
      <c r="J20" s="284">
        <v>120</v>
      </c>
      <c r="K20" s="633">
        <v>24000</v>
      </c>
      <c r="L20" s="284"/>
      <c r="M20" s="676"/>
      <c r="N20" s="284"/>
      <c r="O20" s="676"/>
      <c r="P20" s="284"/>
      <c r="Q20" s="676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707" t="s">
        <v>80</v>
      </c>
      <c r="AE20" s="716"/>
    </row>
    <row r="21" spans="1:31" ht="31.5" x14ac:dyDescent="0.2">
      <c r="A21" s="757"/>
      <c r="B21" s="121" t="s">
        <v>420</v>
      </c>
      <c r="C21" s="621" t="s">
        <v>86</v>
      </c>
      <c r="D21" s="758">
        <v>20000</v>
      </c>
      <c r="E21" s="657" t="s">
        <v>76</v>
      </c>
      <c r="F21" s="673"/>
      <c r="G21" s="674"/>
      <c r="H21" s="621"/>
      <c r="I21" s="622"/>
      <c r="J21" s="621"/>
      <c r="K21" s="622"/>
      <c r="L21" s="621">
        <v>50</v>
      </c>
      <c r="M21" s="623">
        <v>10000</v>
      </c>
      <c r="N21" s="621">
        <v>50</v>
      </c>
      <c r="O21" s="623">
        <v>10000</v>
      </c>
      <c r="P21" s="621"/>
      <c r="Q21" s="622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709" t="s">
        <v>80</v>
      </c>
      <c r="AE21" s="716"/>
    </row>
    <row r="22" spans="1:31" s="749" customFormat="1" x14ac:dyDescent="0.2">
      <c r="A22" s="745"/>
      <c r="B22" s="711" t="s">
        <v>423</v>
      </c>
      <c r="C22" s="746"/>
      <c r="D22" s="759">
        <f>D23+D24</f>
        <v>12000</v>
      </c>
      <c r="E22" s="759"/>
      <c r="F22" s="759"/>
      <c r="G22" s="759">
        <f t="shared" ref="G22:Q22" si="5">G23+G24</f>
        <v>0</v>
      </c>
      <c r="H22" s="759"/>
      <c r="I22" s="759">
        <f t="shared" si="5"/>
        <v>0</v>
      </c>
      <c r="J22" s="759"/>
      <c r="K22" s="759">
        <f t="shared" si="5"/>
        <v>6000</v>
      </c>
      <c r="L22" s="759"/>
      <c r="M22" s="759">
        <f t="shared" si="5"/>
        <v>0</v>
      </c>
      <c r="N22" s="759"/>
      <c r="O22" s="759">
        <f t="shared" si="5"/>
        <v>6000</v>
      </c>
      <c r="P22" s="759"/>
      <c r="Q22" s="759">
        <f t="shared" si="5"/>
        <v>0</v>
      </c>
      <c r="R22" s="694"/>
      <c r="S22" s="748"/>
      <c r="T22" s="748"/>
      <c r="U22" s="748"/>
      <c r="V22" s="748"/>
      <c r="W22" s="748"/>
      <c r="X22" s="748"/>
      <c r="Y22" s="748"/>
      <c r="Z22" s="748"/>
      <c r="AA22" s="748"/>
      <c r="AB22" s="748"/>
      <c r="AC22" s="748"/>
      <c r="AD22" s="846"/>
      <c r="AE22" s="901">
        <f>SUM(F22:Q22)</f>
        <v>12000</v>
      </c>
    </row>
    <row r="23" spans="1:31" ht="31.5" x14ac:dyDescent="0.2">
      <c r="A23" s="742"/>
      <c r="B23" s="680" t="s">
        <v>426</v>
      </c>
      <c r="C23" s="663" t="s">
        <v>305</v>
      </c>
      <c r="D23" s="666">
        <v>6000</v>
      </c>
      <c r="E23" s="665" t="s">
        <v>201</v>
      </c>
      <c r="F23" s="618"/>
      <c r="G23" s="619"/>
      <c r="H23" s="663"/>
      <c r="I23" s="664"/>
      <c r="J23" s="663">
        <v>30</v>
      </c>
      <c r="K23" s="664">
        <v>6000</v>
      </c>
      <c r="L23" s="663"/>
      <c r="M23" s="664"/>
      <c r="N23" s="663"/>
      <c r="O23" s="664"/>
      <c r="P23" s="663"/>
      <c r="Q23" s="664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707" t="s">
        <v>478</v>
      </c>
      <c r="AE23" s="716"/>
    </row>
    <row r="24" spans="1:31" ht="31.5" x14ac:dyDescent="0.2">
      <c r="A24" s="750"/>
      <c r="B24" s="587" t="s">
        <v>425</v>
      </c>
      <c r="C24" s="616" t="s">
        <v>305</v>
      </c>
      <c r="D24" s="620">
        <v>6000</v>
      </c>
      <c r="E24" s="585" t="s">
        <v>201</v>
      </c>
      <c r="F24" s="614"/>
      <c r="G24" s="615"/>
      <c r="H24" s="616"/>
      <c r="I24" s="617"/>
      <c r="J24" s="616"/>
      <c r="K24" s="617"/>
      <c r="L24" s="616"/>
      <c r="M24" s="617"/>
      <c r="N24" s="616">
        <v>30</v>
      </c>
      <c r="O24" s="617">
        <v>6000</v>
      </c>
      <c r="P24" s="616"/>
      <c r="Q24" s="617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848" t="s">
        <v>478</v>
      </c>
      <c r="AE24" s="716"/>
    </row>
    <row r="25" spans="1:31" s="714" customFormat="1" x14ac:dyDescent="0.2">
      <c r="A25" s="738"/>
      <c r="B25" s="751" t="s">
        <v>424</v>
      </c>
      <c r="C25" s="695" t="s">
        <v>197</v>
      </c>
      <c r="D25" s="867">
        <f>D26+D27</f>
        <v>21000</v>
      </c>
      <c r="E25" s="867"/>
      <c r="F25" s="867"/>
      <c r="G25" s="867">
        <f t="shared" ref="G25:Q25" si="6">G26+G27</f>
        <v>0</v>
      </c>
      <c r="H25" s="867"/>
      <c r="I25" s="867">
        <f t="shared" si="6"/>
        <v>0</v>
      </c>
      <c r="J25" s="867"/>
      <c r="K25" s="867">
        <f t="shared" si="6"/>
        <v>0</v>
      </c>
      <c r="L25" s="867"/>
      <c r="M25" s="867">
        <f t="shared" si="6"/>
        <v>7000</v>
      </c>
      <c r="N25" s="867"/>
      <c r="O25" s="867">
        <f t="shared" si="6"/>
        <v>0</v>
      </c>
      <c r="P25" s="867"/>
      <c r="Q25" s="867">
        <f t="shared" si="6"/>
        <v>14000</v>
      </c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849"/>
      <c r="AE25" s="901">
        <f>SUM(F25:Q25)</f>
        <v>21000</v>
      </c>
    </row>
    <row r="26" spans="1:31" ht="31.5" x14ac:dyDescent="0.2">
      <c r="A26" s="760"/>
      <c r="B26" s="177" t="s">
        <v>427</v>
      </c>
      <c r="C26" s="761" t="s">
        <v>187</v>
      </c>
      <c r="D26" s="762">
        <v>14000</v>
      </c>
      <c r="E26" s="586" t="s">
        <v>76</v>
      </c>
      <c r="F26" s="614"/>
      <c r="G26" s="615"/>
      <c r="H26" s="624"/>
      <c r="I26" s="625"/>
      <c r="J26" s="624"/>
      <c r="K26" s="625"/>
      <c r="L26" s="624"/>
      <c r="M26" s="625"/>
      <c r="N26" s="624"/>
      <c r="O26" s="625"/>
      <c r="P26" s="624">
        <v>40</v>
      </c>
      <c r="Q26" s="625">
        <v>14000</v>
      </c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850" t="s">
        <v>185</v>
      </c>
      <c r="AE26" s="716"/>
    </row>
    <row r="27" spans="1:31" ht="31.5" x14ac:dyDescent="0.2">
      <c r="A27" s="760"/>
      <c r="B27" s="177" t="s">
        <v>428</v>
      </c>
      <c r="C27" s="761" t="s">
        <v>188</v>
      </c>
      <c r="D27" s="762">
        <v>7000</v>
      </c>
      <c r="E27" s="586" t="s">
        <v>201</v>
      </c>
      <c r="F27" s="614"/>
      <c r="G27" s="615"/>
      <c r="H27" s="624"/>
      <c r="I27" s="625"/>
      <c r="J27" s="624"/>
      <c r="K27" s="625"/>
      <c r="L27" s="624">
        <v>10</v>
      </c>
      <c r="M27" s="625">
        <v>7000</v>
      </c>
      <c r="N27" s="624"/>
      <c r="O27" s="625"/>
      <c r="P27" s="624"/>
      <c r="Q27" s="625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848" t="s">
        <v>185</v>
      </c>
      <c r="AE27" s="716"/>
    </row>
    <row r="28" spans="1:31" s="764" customFormat="1" x14ac:dyDescent="0.2">
      <c r="A28" s="763"/>
      <c r="B28" s="711" t="s">
        <v>429</v>
      </c>
      <c r="C28" s="712" t="s">
        <v>318</v>
      </c>
      <c r="D28" s="872">
        <f>D29</f>
        <v>87500</v>
      </c>
      <c r="E28" s="872"/>
      <c r="F28" s="872"/>
      <c r="G28" s="872">
        <f t="shared" ref="G28:Q28" si="7">G29</f>
        <v>0</v>
      </c>
      <c r="H28" s="872"/>
      <c r="I28" s="872">
        <f t="shared" si="7"/>
        <v>87500</v>
      </c>
      <c r="J28" s="872"/>
      <c r="K28" s="872">
        <f t="shared" si="7"/>
        <v>0</v>
      </c>
      <c r="L28" s="872"/>
      <c r="M28" s="872">
        <f t="shared" si="7"/>
        <v>0</v>
      </c>
      <c r="N28" s="872"/>
      <c r="O28" s="872">
        <f t="shared" si="7"/>
        <v>0</v>
      </c>
      <c r="P28" s="872"/>
      <c r="Q28" s="872">
        <f t="shared" si="7"/>
        <v>0</v>
      </c>
      <c r="R28" s="706" t="s">
        <v>319</v>
      </c>
      <c r="AD28" s="700"/>
      <c r="AE28" s="901">
        <f>SUM(F28:Q28)</f>
        <v>87500</v>
      </c>
    </row>
    <row r="29" spans="1:31" x14ac:dyDescent="0.2">
      <c r="A29" s="735"/>
      <c r="B29" s="587" t="s">
        <v>430</v>
      </c>
      <c r="C29" s="612" t="s">
        <v>318</v>
      </c>
      <c r="D29" s="765">
        <v>87500</v>
      </c>
      <c r="E29" s="587"/>
      <c r="F29" s="614"/>
      <c r="G29" s="615"/>
      <c r="H29" s="612">
        <v>30</v>
      </c>
      <c r="I29" s="626">
        <v>87500</v>
      </c>
      <c r="J29" s="612"/>
      <c r="K29" s="612"/>
      <c r="L29" s="612"/>
      <c r="M29" s="612"/>
      <c r="N29" s="612"/>
      <c r="O29" s="612"/>
      <c r="P29" s="612"/>
      <c r="Q29" s="697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849" t="s">
        <v>319</v>
      </c>
      <c r="AE29" s="716"/>
    </row>
    <row r="30" spans="1:31" s="768" customFormat="1" x14ac:dyDescent="0.2">
      <c r="A30" s="710"/>
      <c r="B30" s="868" t="s">
        <v>431</v>
      </c>
      <c r="C30" s="767" t="s">
        <v>332</v>
      </c>
      <c r="D30" s="885">
        <f>D31+D32</f>
        <v>72000</v>
      </c>
      <c r="E30" s="885"/>
      <c r="F30" s="885"/>
      <c r="G30" s="885">
        <f t="shared" ref="G30:AC30" si="8">G31+G32</f>
        <v>0</v>
      </c>
      <c r="H30" s="885"/>
      <c r="I30" s="885">
        <f t="shared" si="8"/>
        <v>72000</v>
      </c>
      <c r="J30" s="885"/>
      <c r="K30" s="885">
        <f t="shared" si="8"/>
        <v>0</v>
      </c>
      <c r="L30" s="885"/>
      <c r="M30" s="885">
        <f t="shared" si="8"/>
        <v>0</v>
      </c>
      <c r="N30" s="885"/>
      <c r="O30" s="885">
        <f t="shared" si="8"/>
        <v>0</v>
      </c>
      <c r="P30" s="885"/>
      <c r="Q30" s="885">
        <f t="shared" si="8"/>
        <v>0</v>
      </c>
      <c r="R30" s="885">
        <f t="shared" si="8"/>
        <v>0</v>
      </c>
      <c r="S30" s="885">
        <f t="shared" si="8"/>
        <v>0</v>
      </c>
      <c r="T30" s="885">
        <f t="shared" si="8"/>
        <v>0</v>
      </c>
      <c r="U30" s="885">
        <f t="shared" si="8"/>
        <v>0</v>
      </c>
      <c r="V30" s="885">
        <f t="shared" si="8"/>
        <v>0</v>
      </c>
      <c r="W30" s="885">
        <f t="shared" si="8"/>
        <v>0</v>
      </c>
      <c r="X30" s="885">
        <f t="shared" si="8"/>
        <v>0</v>
      </c>
      <c r="Y30" s="885">
        <f t="shared" si="8"/>
        <v>0</v>
      </c>
      <c r="Z30" s="885">
        <f t="shared" si="8"/>
        <v>0</v>
      </c>
      <c r="AA30" s="885">
        <f t="shared" si="8"/>
        <v>0</v>
      </c>
      <c r="AB30" s="885">
        <f t="shared" si="8"/>
        <v>0</v>
      </c>
      <c r="AC30" s="885">
        <f t="shared" si="8"/>
        <v>0</v>
      </c>
      <c r="AD30" s="851"/>
      <c r="AE30" s="901">
        <f>SUM(F30:Q30)</f>
        <v>72000</v>
      </c>
    </row>
    <row r="31" spans="1:31" x14ac:dyDescent="0.2">
      <c r="A31" s="735"/>
      <c r="B31" s="587" t="s">
        <v>463</v>
      </c>
      <c r="C31" s="627" t="s">
        <v>332</v>
      </c>
      <c r="D31" s="769">
        <v>24000</v>
      </c>
      <c r="E31" s="588" t="s">
        <v>333</v>
      </c>
      <c r="F31" s="614"/>
      <c r="G31" s="615"/>
      <c r="H31" s="627">
        <v>60</v>
      </c>
      <c r="I31" s="628">
        <v>24000</v>
      </c>
      <c r="J31" s="627"/>
      <c r="K31" s="629"/>
      <c r="L31" s="627"/>
      <c r="M31" s="629"/>
      <c r="N31" s="627"/>
      <c r="O31" s="629"/>
      <c r="P31" s="627"/>
      <c r="Q31" s="629"/>
      <c r="R31" s="629"/>
      <c r="S31" s="629"/>
      <c r="T31" s="629"/>
      <c r="U31" s="629"/>
      <c r="V31" s="629"/>
      <c r="W31" s="629"/>
      <c r="X31" s="629"/>
      <c r="Y31" s="629"/>
      <c r="Z31" s="629"/>
      <c r="AA31" s="629"/>
      <c r="AB31" s="629"/>
      <c r="AC31" s="629"/>
      <c r="AD31" s="653" t="s">
        <v>331</v>
      </c>
      <c r="AE31" s="716"/>
    </row>
    <row r="32" spans="1:31" ht="31.5" x14ac:dyDescent="0.2">
      <c r="A32" s="737"/>
      <c r="B32" s="770" t="s">
        <v>464</v>
      </c>
      <c r="C32" s="630" t="s">
        <v>332</v>
      </c>
      <c r="D32" s="771">
        <v>48000</v>
      </c>
      <c r="E32" s="589" t="s">
        <v>333</v>
      </c>
      <c r="F32" s="614"/>
      <c r="G32" s="615"/>
      <c r="H32" s="630">
        <v>60</v>
      </c>
      <c r="I32" s="631">
        <v>48000</v>
      </c>
      <c r="J32" s="630"/>
      <c r="K32" s="592"/>
      <c r="L32" s="630"/>
      <c r="M32" s="592"/>
      <c r="N32" s="630"/>
      <c r="O32" s="592"/>
      <c r="P32" s="630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  <c r="AC32" s="592"/>
      <c r="AD32" s="654" t="s">
        <v>331</v>
      </c>
      <c r="AE32" s="716"/>
    </row>
    <row r="33" spans="1:31" s="884" customFormat="1" x14ac:dyDescent="0.2">
      <c r="A33" s="880"/>
      <c r="B33" s="881" t="s">
        <v>465</v>
      </c>
      <c r="C33" s="882" t="s">
        <v>305</v>
      </c>
      <c r="D33" s="883">
        <f>D34</f>
        <v>40500</v>
      </c>
      <c r="E33" s="883"/>
      <c r="F33" s="883"/>
      <c r="G33" s="883">
        <f t="shared" ref="G33:Q33" si="9">G34</f>
        <v>0</v>
      </c>
      <c r="H33" s="883"/>
      <c r="I33" s="883">
        <f t="shared" si="9"/>
        <v>0</v>
      </c>
      <c r="J33" s="883"/>
      <c r="K33" s="883">
        <f t="shared" si="9"/>
        <v>40500</v>
      </c>
      <c r="L33" s="883"/>
      <c r="M33" s="883">
        <f t="shared" si="9"/>
        <v>0</v>
      </c>
      <c r="N33" s="883"/>
      <c r="O33" s="883">
        <f t="shared" si="9"/>
        <v>0</v>
      </c>
      <c r="P33" s="883"/>
      <c r="Q33" s="883">
        <f t="shared" si="9"/>
        <v>0</v>
      </c>
      <c r="R33" s="844"/>
      <c r="S33" s="844"/>
      <c r="T33" s="844"/>
      <c r="U33" s="844"/>
      <c r="V33" s="844"/>
      <c r="W33" s="844"/>
      <c r="X33" s="844"/>
      <c r="Y33" s="844"/>
      <c r="Z33" s="844"/>
      <c r="AA33" s="844"/>
      <c r="AB33" s="844"/>
      <c r="AC33" s="844"/>
      <c r="AD33" s="842"/>
      <c r="AE33" s="901">
        <f>SUM(F33:Q33)</f>
        <v>40500</v>
      </c>
    </row>
    <row r="34" spans="1:31" x14ac:dyDescent="0.2">
      <c r="A34" s="773"/>
      <c r="B34" s="637" t="s">
        <v>466</v>
      </c>
      <c r="C34" s="636" t="s">
        <v>305</v>
      </c>
      <c r="D34" s="774">
        <v>40500</v>
      </c>
      <c r="E34" s="660"/>
      <c r="F34" s="673"/>
      <c r="G34" s="674"/>
      <c r="H34" s="636"/>
      <c r="I34" s="636"/>
      <c r="J34" s="636">
        <v>30</v>
      </c>
      <c r="K34" s="638">
        <v>40500</v>
      </c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849" t="s">
        <v>319</v>
      </c>
      <c r="AE34" s="716"/>
    </row>
    <row r="35" spans="1:31" s="714" customFormat="1" ht="31.5" x14ac:dyDescent="0.2">
      <c r="A35" s="738"/>
      <c r="B35" s="739" t="s">
        <v>432</v>
      </c>
      <c r="C35" s="695" t="s">
        <v>186</v>
      </c>
      <c r="D35" s="902">
        <f>D36</f>
        <v>8000</v>
      </c>
      <c r="E35" s="902"/>
      <c r="F35" s="902"/>
      <c r="G35" s="902">
        <f t="shared" ref="G35:AC35" si="10">G36</f>
        <v>0</v>
      </c>
      <c r="H35" s="902"/>
      <c r="I35" s="902">
        <f t="shared" si="10"/>
        <v>0</v>
      </c>
      <c r="J35" s="902"/>
      <c r="K35" s="902">
        <f t="shared" si="10"/>
        <v>0</v>
      </c>
      <c r="L35" s="902"/>
      <c r="M35" s="902">
        <f t="shared" si="10"/>
        <v>0</v>
      </c>
      <c r="N35" s="902"/>
      <c r="O35" s="902">
        <f t="shared" si="10"/>
        <v>8000</v>
      </c>
      <c r="P35" s="902"/>
      <c r="Q35" s="902">
        <f t="shared" si="10"/>
        <v>0</v>
      </c>
      <c r="R35" s="775">
        <f t="shared" si="10"/>
        <v>0</v>
      </c>
      <c r="S35" s="775">
        <f t="shared" si="10"/>
        <v>0</v>
      </c>
      <c r="T35" s="775">
        <f t="shared" si="10"/>
        <v>0</v>
      </c>
      <c r="U35" s="775">
        <f t="shared" si="10"/>
        <v>0</v>
      </c>
      <c r="V35" s="775">
        <f t="shared" si="10"/>
        <v>0</v>
      </c>
      <c r="W35" s="775">
        <f t="shared" si="10"/>
        <v>0</v>
      </c>
      <c r="X35" s="775">
        <f t="shared" si="10"/>
        <v>0</v>
      </c>
      <c r="Y35" s="775">
        <f t="shared" si="10"/>
        <v>0</v>
      </c>
      <c r="Z35" s="775">
        <f t="shared" si="10"/>
        <v>0</v>
      </c>
      <c r="AA35" s="775">
        <f t="shared" si="10"/>
        <v>0</v>
      </c>
      <c r="AB35" s="775">
        <f t="shared" si="10"/>
        <v>0</v>
      </c>
      <c r="AC35" s="775">
        <f t="shared" si="10"/>
        <v>0</v>
      </c>
      <c r="AD35" s="847"/>
      <c r="AE35" s="901">
        <f>SUM(F35:Q35)</f>
        <v>8000</v>
      </c>
    </row>
    <row r="36" spans="1:31" ht="27" x14ac:dyDescent="0.2">
      <c r="A36" s="776"/>
      <c r="B36" s="659" t="s">
        <v>433</v>
      </c>
      <c r="C36" s="656" t="s">
        <v>186</v>
      </c>
      <c r="D36" s="777">
        <v>8000</v>
      </c>
      <c r="E36" s="658" t="s">
        <v>409</v>
      </c>
      <c r="F36" s="668"/>
      <c r="G36" s="669"/>
      <c r="H36" s="656"/>
      <c r="I36" s="659"/>
      <c r="J36" s="656"/>
      <c r="K36" s="659"/>
      <c r="L36" s="656"/>
      <c r="M36" s="659"/>
      <c r="N36" s="656">
        <v>20</v>
      </c>
      <c r="O36" s="638">
        <v>8000</v>
      </c>
      <c r="P36" s="656"/>
      <c r="Q36" s="659"/>
      <c r="R36" s="659"/>
      <c r="S36" s="659"/>
      <c r="T36" s="659"/>
      <c r="U36" s="659"/>
      <c r="V36" s="659"/>
      <c r="W36" s="659"/>
      <c r="X36" s="659"/>
      <c r="Y36" s="659"/>
      <c r="Z36" s="659"/>
      <c r="AA36" s="659"/>
      <c r="AB36" s="659"/>
      <c r="AC36" s="659"/>
      <c r="AD36" s="852" t="s">
        <v>185</v>
      </c>
      <c r="AE36" s="716"/>
    </row>
    <row r="37" spans="1:31" s="526" customFormat="1" x14ac:dyDescent="0.2">
      <c r="A37" s="873"/>
      <c r="B37" s="844" t="s">
        <v>434</v>
      </c>
      <c r="C37" s="874" t="s">
        <v>341</v>
      </c>
      <c r="D37" s="875">
        <f>D38+D39</f>
        <v>480000</v>
      </c>
      <c r="E37" s="875"/>
      <c r="F37" s="875"/>
      <c r="G37" s="875">
        <f t="shared" ref="G37:Q37" si="11">G38+G39</f>
        <v>0</v>
      </c>
      <c r="H37" s="875"/>
      <c r="I37" s="875">
        <f t="shared" si="11"/>
        <v>0</v>
      </c>
      <c r="J37" s="875"/>
      <c r="K37" s="875">
        <f t="shared" si="11"/>
        <v>120000</v>
      </c>
      <c r="L37" s="875"/>
      <c r="M37" s="875">
        <f t="shared" si="11"/>
        <v>240000</v>
      </c>
      <c r="N37" s="875"/>
      <c r="O37" s="875">
        <f t="shared" si="11"/>
        <v>120000</v>
      </c>
      <c r="P37" s="875"/>
      <c r="Q37" s="875">
        <f t="shared" si="11"/>
        <v>0</v>
      </c>
      <c r="R37" s="876"/>
      <c r="S37" s="877"/>
      <c r="T37" s="878"/>
      <c r="U37" s="879"/>
      <c r="V37" s="879"/>
      <c r="W37" s="879"/>
      <c r="X37" s="879"/>
      <c r="Y37" s="879"/>
      <c r="Z37" s="879"/>
      <c r="AA37" s="879"/>
      <c r="AB37" s="879"/>
      <c r="AC37" s="879"/>
      <c r="AD37" s="843"/>
      <c r="AE37" s="901">
        <f>SUM(F37:Q37)</f>
        <v>480000</v>
      </c>
    </row>
    <row r="38" spans="1:31" ht="47.25" x14ac:dyDescent="0.2">
      <c r="A38" s="742"/>
      <c r="B38" s="779" t="s">
        <v>468</v>
      </c>
      <c r="C38" s="780" t="s">
        <v>341</v>
      </c>
      <c r="D38" s="651">
        <v>240000</v>
      </c>
      <c r="E38" s="659" t="s">
        <v>101</v>
      </c>
      <c r="F38" s="618"/>
      <c r="G38" s="619"/>
      <c r="H38" s="663"/>
      <c r="I38" s="664"/>
      <c r="J38" s="663">
        <v>600</v>
      </c>
      <c r="K38" s="664">
        <v>120000</v>
      </c>
      <c r="L38" s="663">
        <v>600</v>
      </c>
      <c r="M38" s="664">
        <v>120000</v>
      </c>
      <c r="N38" s="663"/>
      <c r="O38" s="666"/>
      <c r="P38" s="663"/>
      <c r="Q38" s="67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707" t="s">
        <v>347</v>
      </c>
      <c r="AE38" s="716"/>
    </row>
    <row r="39" spans="1:31" ht="31.5" x14ac:dyDescent="0.2">
      <c r="A39" s="750"/>
      <c r="B39" s="781" t="s">
        <v>435</v>
      </c>
      <c r="C39" s="616" t="s">
        <v>341</v>
      </c>
      <c r="D39" s="639">
        <v>240000</v>
      </c>
      <c r="E39" s="121" t="s">
        <v>101</v>
      </c>
      <c r="F39" s="614"/>
      <c r="G39" s="615"/>
      <c r="H39" s="634"/>
      <c r="I39" s="294"/>
      <c r="J39" s="634"/>
      <c r="K39" s="294"/>
      <c r="L39" s="616">
        <v>600</v>
      </c>
      <c r="M39" s="617">
        <v>120000</v>
      </c>
      <c r="N39" s="616">
        <v>600</v>
      </c>
      <c r="O39" s="617">
        <v>120000</v>
      </c>
      <c r="P39" s="616"/>
      <c r="Q39" s="635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708" t="s">
        <v>347</v>
      </c>
      <c r="AE39" s="716"/>
    </row>
    <row r="40" spans="1:31" s="782" customFormat="1" x14ac:dyDescent="0.2">
      <c r="A40" s="710"/>
      <c r="B40" s="711" t="s">
        <v>436</v>
      </c>
      <c r="C40" s="712" t="s">
        <v>86</v>
      </c>
      <c r="D40" s="872">
        <f>D41</f>
        <v>17500</v>
      </c>
      <c r="E40" s="872"/>
      <c r="F40" s="872"/>
      <c r="G40" s="872">
        <f t="shared" ref="G40:Q40" si="12">G41</f>
        <v>0</v>
      </c>
      <c r="H40" s="872"/>
      <c r="I40" s="872">
        <f t="shared" si="12"/>
        <v>0</v>
      </c>
      <c r="J40" s="872"/>
      <c r="K40" s="872">
        <f t="shared" si="12"/>
        <v>17500</v>
      </c>
      <c r="L40" s="872"/>
      <c r="M40" s="872">
        <f t="shared" si="12"/>
        <v>0</v>
      </c>
      <c r="N40" s="872"/>
      <c r="O40" s="872">
        <f t="shared" si="12"/>
        <v>0</v>
      </c>
      <c r="P40" s="872"/>
      <c r="Q40" s="872">
        <f t="shared" si="12"/>
        <v>0</v>
      </c>
      <c r="R40" s="711"/>
      <c r="S40" s="711"/>
      <c r="T40" s="711"/>
      <c r="U40" s="711"/>
      <c r="V40" s="711"/>
      <c r="W40" s="711"/>
      <c r="X40" s="711"/>
      <c r="Y40" s="711"/>
      <c r="Z40" s="711"/>
      <c r="AA40" s="711"/>
      <c r="AB40" s="711"/>
      <c r="AC40" s="711"/>
      <c r="AD40" s="853"/>
      <c r="AE40" s="901">
        <f>SUM(F40:Q40)</f>
        <v>17500</v>
      </c>
    </row>
    <row r="41" spans="1:31" ht="46.5" customHeight="1" x14ac:dyDescent="0.2">
      <c r="A41" s="773"/>
      <c r="B41" s="637" t="s">
        <v>469</v>
      </c>
      <c r="C41" s="636" t="s">
        <v>86</v>
      </c>
      <c r="D41" s="774">
        <v>17500</v>
      </c>
      <c r="E41" s="121" t="s">
        <v>359</v>
      </c>
      <c r="F41" s="673"/>
      <c r="G41" s="674"/>
      <c r="H41" s="636"/>
      <c r="I41" s="637"/>
      <c r="J41" s="636">
        <v>50</v>
      </c>
      <c r="K41" s="638">
        <v>17500</v>
      </c>
      <c r="L41" s="636"/>
      <c r="M41" s="637"/>
      <c r="N41" s="636"/>
      <c r="O41" s="637"/>
      <c r="P41" s="636"/>
      <c r="Q41" s="637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709" t="s">
        <v>356</v>
      </c>
      <c r="AE41" s="716"/>
    </row>
    <row r="42" spans="1:31" s="782" customFormat="1" x14ac:dyDescent="0.2">
      <c r="A42" s="710"/>
      <c r="B42" s="783" t="s">
        <v>437</v>
      </c>
      <c r="C42" s="767" t="s">
        <v>168</v>
      </c>
      <c r="D42" s="784">
        <f>D43</f>
        <v>12350</v>
      </c>
      <c r="E42" s="784"/>
      <c r="F42" s="784"/>
      <c r="G42" s="784">
        <f t="shared" ref="G42:Q42" si="13">G43</f>
        <v>0</v>
      </c>
      <c r="H42" s="784"/>
      <c r="I42" s="784">
        <f t="shared" si="13"/>
        <v>0</v>
      </c>
      <c r="J42" s="784"/>
      <c r="K42" s="784">
        <f t="shared" si="13"/>
        <v>12350</v>
      </c>
      <c r="L42" s="784"/>
      <c r="M42" s="784">
        <f t="shared" si="13"/>
        <v>0</v>
      </c>
      <c r="N42" s="784"/>
      <c r="O42" s="784">
        <f t="shared" si="13"/>
        <v>0</v>
      </c>
      <c r="P42" s="784"/>
      <c r="Q42" s="784">
        <f t="shared" si="13"/>
        <v>0</v>
      </c>
      <c r="R42" s="678"/>
      <c r="S42" s="785"/>
      <c r="T42" s="741"/>
      <c r="U42" s="786"/>
      <c r="V42" s="786"/>
      <c r="W42" s="786"/>
      <c r="X42" s="786"/>
      <c r="Y42" s="786"/>
      <c r="Z42" s="786"/>
      <c r="AA42" s="786"/>
      <c r="AB42" s="786"/>
      <c r="AC42" s="786"/>
      <c r="AD42" s="854"/>
      <c r="AE42" s="901">
        <f>SUM(F42:Q42)</f>
        <v>12350</v>
      </c>
    </row>
    <row r="43" spans="1:31" ht="47.25" x14ac:dyDescent="0.2">
      <c r="A43" s="763"/>
      <c r="B43" s="787" t="s">
        <v>470</v>
      </c>
      <c r="C43" s="693" t="s">
        <v>168</v>
      </c>
      <c r="D43" s="699">
        <v>12350</v>
      </c>
      <c r="E43" s="694" t="s">
        <v>252</v>
      </c>
      <c r="F43" s="695"/>
      <c r="G43" s="696"/>
      <c r="H43" s="693"/>
      <c r="I43" s="697"/>
      <c r="J43" s="698">
        <v>25</v>
      </c>
      <c r="K43" s="699">
        <v>12350</v>
      </c>
      <c r="L43" s="693"/>
      <c r="M43" s="697"/>
      <c r="N43" s="693"/>
      <c r="O43" s="697"/>
      <c r="P43" s="693"/>
      <c r="Q43" s="697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849" t="s">
        <v>331</v>
      </c>
      <c r="AE43" s="716"/>
    </row>
    <row r="44" spans="1:31" s="791" customFormat="1" x14ac:dyDescent="0.2">
      <c r="A44" s="788"/>
      <c r="B44" s="789" t="s">
        <v>126</v>
      </c>
      <c r="C44" s="790" t="s">
        <v>365</v>
      </c>
      <c r="D44" s="871">
        <f>D45</f>
        <v>576000</v>
      </c>
      <c r="E44" s="871"/>
      <c r="F44" s="871"/>
      <c r="G44" s="871">
        <f t="shared" ref="G44:Q44" si="14">G45</f>
        <v>0</v>
      </c>
      <c r="H44" s="871"/>
      <c r="I44" s="871">
        <f t="shared" si="14"/>
        <v>0</v>
      </c>
      <c r="J44" s="871"/>
      <c r="K44" s="871">
        <f t="shared" si="14"/>
        <v>570600</v>
      </c>
      <c r="L44" s="871"/>
      <c r="M44" s="871">
        <f t="shared" si="14"/>
        <v>5400</v>
      </c>
      <c r="N44" s="871"/>
      <c r="O44" s="871">
        <f t="shared" si="14"/>
        <v>0</v>
      </c>
      <c r="P44" s="871"/>
      <c r="Q44" s="871">
        <f t="shared" si="14"/>
        <v>0</v>
      </c>
      <c r="R44" s="789"/>
      <c r="S44" s="789"/>
      <c r="T44" s="789"/>
      <c r="U44" s="789"/>
      <c r="V44" s="789"/>
      <c r="W44" s="789"/>
      <c r="X44" s="789"/>
      <c r="Y44" s="789"/>
      <c r="Z44" s="789"/>
      <c r="AA44" s="789"/>
      <c r="AB44" s="789"/>
      <c r="AC44" s="789"/>
      <c r="AD44" s="855"/>
      <c r="AE44" s="901">
        <f>SUM(F44:Q44)</f>
        <v>576000</v>
      </c>
    </row>
    <row r="45" spans="1:31" ht="31.5" x14ac:dyDescent="0.2">
      <c r="A45" s="735"/>
      <c r="B45" s="587" t="s">
        <v>438</v>
      </c>
      <c r="C45" s="612" t="s">
        <v>365</v>
      </c>
      <c r="D45" s="765">
        <v>576000</v>
      </c>
      <c r="E45" s="121" t="s">
        <v>101</v>
      </c>
      <c r="F45" s="614"/>
      <c r="G45" s="615"/>
      <c r="H45" s="612"/>
      <c r="I45" s="640"/>
      <c r="J45" s="612">
        <v>720</v>
      </c>
      <c r="K45" s="613">
        <v>570600</v>
      </c>
      <c r="L45" s="612"/>
      <c r="M45" s="613">
        <v>5400</v>
      </c>
      <c r="N45" s="612"/>
      <c r="O45" s="640"/>
      <c r="P45" s="612"/>
      <c r="Q45" s="640"/>
      <c r="R45" s="640"/>
      <c r="S45" s="640"/>
      <c r="T45" s="640"/>
      <c r="U45" s="640"/>
      <c r="V45" s="640"/>
      <c r="W45" s="640"/>
      <c r="X45" s="640"/>
      <c r="Y45" s="640"/>
      <c r="Z45" s="640"/>
      <c r="AA45" s="640"/>
      <c r="AB45" s="640"/>
      <c r="AC45" s="640"/>
      <c r="AD45" s="709" t="s">
        <v>356</v>
      </c>
      <c r="AE45" s="716"/>
    </row>
    <row r="46" spans="1:31" s="791" customFormat="1" ht="31.5" x14ac:dyDescent="0.2">
      <c r="A46" s="788"/>
      <c r="B46" s="789" t="s">
        <v>439</v>
      </c>
      <c r="C46" s="790" t="s">
        <v>146</v>
      </c>
      <c r="D46" s="871">
        <f>D47</f>
        <v>25000</v>
      </c>
      <c r="E46" s="871"/>
      <c r="F46" s="871"/>
      <c r="G46" s="871">
        <f t="shared" ref="G46:AC46" si="15">G47</f>
        <v>0</v>
      </c>
      <c r="H46" s="871"/>
      <c r="I46" s="871">
        <f t="shared" si="15"/>
        <v>0</v>
      </c>
      <c r="J46" s="871"/>
      <c r="K46" s="871">
        <f t="shared" si="15"/>
        <v>0</v>
      </c>
      <c r="L46" s="871"/>
      <c r="M46" s="871">
        <f t="shared" si="15"/>
        <v>25000</v>
      </c>
      <c r="N46" s="871"/>
      <c r="O46" s="871">
        <f t="shared" si="15"/>
        <v>0</v>
      </c>
      <c r="P46" s="871"/>
      <c r="Q46" s="871">
        <f t="shared" si="15"/>
        <v>0</v>
      </c>
      <c r="R46" s="871">
        <f t="shared" si="15"/>
        <v>0</v>
      </c>
      <c r="S46" s="871">
        <f t="shared" si="15"/>
        <v>0</v>
      </c>
      <c r="T46" s="871">
        <f t="shared" si="15"/>
        <v>0</v>
      </c>
      <c r="U46" s="871">
        <f t="shared" si="15"/>
        <v>0</v>
      </c>
      <c r="V46" s="871">
        <f t="shared" si="15"/>
        <v>0</v>
      </c>
      <c r="W46" s="871">
        <f t="shared" si="15"/>
        <v>0</v>
      </c>
      <c r="X46" s="871">
        <f t="shared" si="15"/>
        <v>0</v>
      </c>
      <c r="Y46" s="871">
        <f t="shared" si="15"/>
        <v>0</v>
      </c>
      <c r="Z46" s="871">
        <f t="shared" si="15"/>
        <v>0</v>
      </c>
      <c r="AA46" s="871">
        <f t="shared" si="15"/>
        <v>0</v>
      </c>
      <c r="AB46" s="871">
        <f t="shared" si="15"/>
        <v>0</v>
      </c>
      <c r="AC46" s="871">
        <f t="shared" si="15"/>
        <v>0</v>
      </c>
      <c r="AD46" s="709"/>
      <c r="AE46" s="901">
        <f>SUM(F46:Q46)</f>
        <v>25000</v>
      </c>
    </row>
    <row r="47" spans="1:31" ht="31.5" x14ac:dyDescent="0.2">
      <c r="A47" s="792"/>
      <c r="B47" s="793" t="s">
        <v>440</v>
      </c>
      <c r="C47" s="648" t="s">
        <v>146</v>
      </c>
      <c r="D47" s="623">
        <v>25000</v>
      </c>
      <c r="E47" s="590" t="s">
        <v>149</v>
      </c>
      <c r="F47" s="673"/>
      <c r="G47" s="674"/>
      <c r="H47" s="648"/>
      <c r="I47" s="590"/>
      <c r="J47" s="648"/>
      <c r="K47" s="590"/>
      <c r="L47" s="648">
        <v>125</v>
      </c>
      <c r="M47" s="623">
        <v>25000</v>
      </c>
      <c r="N47" s="648"/>
      <c r="O47" s="590"/>
      <c r="P47" s="648"/>
      <c r="Q47" s="590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856" t="s">
        <v>147</v>
      </c>
      <c r="AE47" s="716"/>
    </row>
    <row r="48" spans="1:31" s="791" customFormat="1" x14ac:dyDescent="0.2">
      <c r="A48" s="795"/>
      <c r="B48" s="796" t="s">
        <v>441</v>
      </c>
      <c r="C48" s="797" t="s">
        <v>369</v>
      </c>
      <c r="D48" s="870">
        <f>D49+D50</f>
        <v>736000</v>
      </c>
      <c r="E48" s="870"/>
      <c r="F48" s="870"/>
      <c r="G48" s="870">
        <f t="shared" ref="G48:AC48" si="16">G49+G50</f>
        <v>0</v>
      </c>
      <c r="H48" s="870"/>
      <c r="I48" s="870">
        <f t="shared" si="16"/>
        <v>0</v>
      </c>
      <c r="J48" s="870"/>
      <c r="K48" s="870">
        <f t="shared" si="16"/>
        <v>352000</v>
      </c>
      <c r="L48" s="870"/>
      <c r="M48" s="870">
        <f t="shared" si="16"/>
        <v>352000</v>
      </c>
      <c r="N48" s="870"/>
      <c r="O48" s="870">
        <f t="shared" si="16"/>
        <v>32000</v>
      </c>
      <c r="P48" s="870"/>
      <c r="Q48" s="870">
        <f t="shared" si="16"/>
        <v>0</v>
      </c>
      <c r="R48" s="870">
        <f t="shared" si="16"/>
        <v>0</v>
      </c>
      <c r="S48" s="870">
        <f t="shared" si="16"/>
        <v>0</v>
      </c>
      <c r="T48" s="870">
        <f t="shared" si="16"/>
        <v>0</v>
      </c>
      <c r="U48" s="870">
        <f t="shared" si="16"/>
        <v>0</v>
      </c>
      <c r="V48" s="870">
        <f t="shared" si="16"/>
        <v>0</v>
      </c>
      <c r="W48" s="870">
        <f t="shared" si="16"/>
        <v>0</v>
      </c>
      <c r="X48" s="870">
        <f t="shared" si="16"/>
        <v>0</v>
      </c>
      <c r="Y48" s="870">
        <f t="shared" si="16"/>
        <v>0</v>
      </c>
      <c r="Z48" s="870">
        <f t="shared" si="16"/>
        <v>0</v>
      </c>
      <c r="AA48" s="870">
        <f t="shared" si="16"/>
        <v>0</v>
      </c>
      <c r="AB48" s="870">
        <f t="shared" si="16"/>
        <v>0</v>
      </c>
      <c r="AC48" s="870">
        <f t="shared" si="16"/>
        <v>0</v>
      </c>
      <c r="AD48" s="857"/>
      <c r="AE48" s="901">
        <f>SUM(F48:Q48)</f>
        <v>736000</v>
      </c>
    </row>
    <row r="49" spans="1:31" ht="31.5" x14ac:dyDescent="0.2">
      <c r="A49" s="742"/>
      <c r="B49" s="802" t="s">
        <v>442</v>
      </c>
      <c r="C49" s="663" t="s">
        <v>371</v>
      </c>
      <c r="D49" s="803">
        <v>640000</v>
      </c>
      <c r="E49" s="659" t="s">
        <v>101</v>
      </c>
      <c r="F49" s="618"/>
      <c r="G49" s="619"/>
      <c r="H49" s="663"/>
      <c r="I49" s="664"/>
      <c r="J49" s="663">
        <v>36</v>
      </c>
      <c r="K49" s="664">
        <v>320000</v>
      </c>
      <c r="L49" s="663">
        <v>36</v>
      </c>
      <c r="M49" s="664">
        <v>320000</v>
      </c>
      <c r="N49" s="663"/>
      <c r="O49" s="664"/>
      <c r="P49" s="663"/>
      <c r="Q49" s="664"/>
      <c r="R49" s="517"/>
      <c r="S49" s="517"/>
      <c r="T49" s="517"/>
      <c r="U49" s="517"/>
      <c r="V49" s="517"/>
      <c r="W49" s="517"/>
      <c r="X49" s="517"/>
      <c r="Y49" s="517"/>
      <c r="Z49" s="517"/>
      <c r="AA49" s="517"/>
      <c r="AB49" s="517"/>
      <c r="AC49" s="517"/>
      <c r="AD49" s="707" t="s">
        <v>347</v>
      </c>
      <c r="AE49" s="716"/>
    </row>
    <row r="50" spans="1:31" ht="63" x14ac:dyDescent="0.2">
      <c r="A50" s="804"/>
      <c r="B50" s="805" t="s">
        <v>471</v>
      </c>
      <c r="C50" s="670" t="s">
        <v>370</v>
      </c>
      <c r="D50" s="806">
        <v>96000</v>
      </c>
      <c r="E50" s="121" t="s">
        <v>101</v>
      </c>
      <c r="F50" s="673"/>
      <c r="G50" s="674"/>
      <c r="H50" s="670"/>
      <c r="I50" s="670"/>
      <c r="J50" s="670">
        <v>3</v>
      </c>
      <c r="K50" s="671">
        <v>32000</v>
      </c>
      <c r="L50" s="670">
        <v>3</v>
      </c>
      <c r="M50" s="671">
        <v>32000</v>
      </c>
      <c r="N50" s="670">
        <v>3</v>
      </c>
      <c r="O50" s="671">
        <v>32000</v>
      </c>
      <c r="P50" s="670"/>
      <c r="Q50" s="679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709" t="s">
        <v>347</v>
      </c>
      <c r="AE50" s="716"/>
    </row>
    <row r="51" spans="1:31" s="782" customFormat="1" x14ac:dyDescent="0.2">
      <c r="A51" s="795"/>
      <c r="B51" s="796" t="s">
        <v>443</v>
      </c>
      <c r="C51" s="797" t="s">
        <v>165</v>
      </c>
      <c r="D51" s="870">
        <f>D52</f>
        <v>8550</v>
      </c>
      <c r="E51" s="870"/>
      <c r="F51" s="870"/>
      <c r="G51" s="870">
        <f t="shared" ref="G51:AC51" si="17">G52</f>
        <v>0</v>
      </c>
      <c r="H51" s="870"/>
      <c r="I51" s="870">
        <f t="shared" si="17"/>
        <v>0</v>
      </c>
      <c r="J51" s="870"/>
      <c r="K51" s="870">
        <f t="shared" si="17"/>
        <v>2850</v>
      </c>
      <c r="L51" s="870"/>
      <c r="M51" s="870">
        <f t="shared" si="17"/>
        <v>2850</v>
      </c>
      <c r="N51" s="870"/>
      <c r="O51" s="870">
        <f t="shared" si="17"/>
        <v>0</v>
      </c>
      <c r="P51" s="870"/>
      <c r="Q51" s="870">
        <f t="shared" si="17"/>
        <v>2850</v>
      </c>
      <c r="R51" s="870">
        <f t="shared" si="17"/>
        <v>0</v>
      </c>
      <c r="S51" s="870">
        <f t="shared" si="17"/>
        <v>0</v>
      </c>
      <c r="T51" s="870">
        <f t="shared" si="17"/>
        <v>0</v>
      </c>
      <c r="U51" s="870">
        <f t="shared" si="17"/>
        <v>0</v>
      </c>
      <c r="V51" s="870">
        <f t="shared" si="17"/>
        <v>0</v>
      </c>
      <c r="W51" s="870">
        <f t="shared" si="17"/>
        <v>0</v>
      </c>
      <c r="X51" s="870">
        <f t="shared" si="17"/>
        <v>0</v>
      </c>
      <c r="Y51" s="870">
        <f t="shared" si="17"/>
        <v>0</v>
      </c>
      <c r="Z51" s="870">
        <f t="shared" si="17"/>
        <v>0</v>
      </c>
      <c r="AA51" s="870">
        <f t="shared" si="17"/>
        <v>0</v>
      </c>
      <c r="AB51" s="870">
        <f t="shared" si="17"/>
        <v>0</v>
      </c>
      <c r="AC51" s="870">
        <f t="shared" si="17"/>
        <v>0</v>
      </c>
      <c r="AD51" s="854"/>
      <c r="AE51" s="901">
        <f>SUM(F51:Q51)</f>
        <v>8550</v>
      </c>
    </row>
    <row r="52" spans="1:31" x14ac:dyDescent="0.2">
      <c r="A52" s="807"/>
      <c r="B52" s="808" t="s">
        <v>294</v>
      </c>
      <c r="C52" s="636" t="s">
        <v>315</v>
      </c>
      <c r="D52" s="681">
        <v>8550</v>
      </c>
      <c r="E52" s="637" t="s">
        <v>76</v>
      </c>
      <c r="F52" s="668"/>
      <c r="G52" s="669"/>
      <c r="H52" s="636"/>
      <c r="I52" s="681"/>
      <c r="J52" s="636">
        <v>15</v>
      </c>
      <c r="K52" s="681">
        <v>2850</v>
      </c>
      <c r="L52" s="636">
        <v>15</v>
      </c>
      <c r="M52" s="681">
        <v>2850</v>
      </c>
      <c r="N52" s="636"/>
      <c r="O52" s="681"/>
      <c r="P52" s="636">
        <v>15</v>
      </c>
      <c r="Q52" s="681">
        <v>2850</v>
      </c>
      <c r="R52" s="659"/>
      <c r="S52" s="659"/>
      <c r="T52" s="659"/>
      <c r="U52" s="659"/>
      <c r="V52" s="659"/>
      <c r="W52" s="659"/>
      <c r="X52" s="659"/>
      <c r="Y52" s="659"/>
      <c r="Z52" s="659"/>
      <c r="AA52" s="659"/>
      <c r="AB52" s="659"/>
      <c r="AC52" s="659"/>
      <c r="AD52" s="852"/>
      <c r="AE52" s="716"/>
    </row>
    <row r="53" spans="1:31" s="791" customFormat="1" x14ac:dyDescent="0.2">
      <c r="A53" s="795"/>
      <c r="B53" s="796" t="s">
        <v>444</v>
      </c>
      <c r="C53" s="809" t="s">
        <v>303</v>
      </c>
      <c r="D53" s="870">
        <f>D54+D55</f>
        <v>160000</v>
      </c>
      <c r="E53" s="870"/>
      <c r="F53" s="870"/>
      <c r="G53" s="870">
        <f t="shared" ref="G53:Q53" si="18">G54+G55</f>
        <v>0</v>
      </c>
      <c r="H53" s="870"/>
      <c r="I53" s="870">
        <f t="shared" si="18"/>
        <v>0</v>
      </c>
      <c r="J53" s="870"/>
      <c r="K53" s="870">
        <f t="shared" si="18"/>
        <v>32000</v>
      </c>
      <c r="L53" s="870"/>
      <c r="M53" s="870">
        <f t="shared" si="18"/>
        <v>64000</v>
      </c>
      <c r="N53" s="870"/>
      <c r="O53" s="870">
        <f t="shared" si="18"/>
        <v>0</v>
      </c>
      <c r="P53" s="870"/>
      <c r="Q53" s="870">
        <f t="shared" si="18"/>
        <v>64000</v>
      </c>
      <c r="R53" s="799"/>
      <c r="S53" s="800"/>
      <c r="T53" s="801"/>
      <c r="U53" s="801"/>
      <c r="V53" s="801"/>
      <c r="W53" s="801"/>
      <c r="X53" s="801"/>
      <c r="Y53" s="801"/>
      <c r="Z53" s="801"/>
      <c r="AA53" s="801"/>
      <c r="AB53" s="801"/>
      <c r="AC53" s="801"/>
      <c r="AD53" s="857"/>
      <c r="AE53" s="901">
        <f>SUM(F53:Q53)</f>
        <v>160000</v>
      </c>
    </row>
    <row r="54" spans="1:31" ht="63" x14ac:dyDescent="0.2">
      <c r="A54" s="810"/>
      <c r="B54" s="682" t="s">
        <v>472</v>
      </c>
      <c r="C54" s="632">
        <v>40</v>
      </c>
      <c r="D54" s="642">
        <v>96000</v>
      </c>
      <c r="E54" s="680" t="s">
        <v>76</v>
      </c>
      <c r="F54" s="618"/>
      <c r="G54" s="619"/>
      <c r="H54" s="632"/>
      <c r="I54" s="633"/>
      <c r="J54" s="632">
        <v>40</v>
      </c>
      <c r="K54" s="633">
        <v>32000</v>
      </c>
      <c r="L54" s="632">
        <v>40</v>
      </c>
      <c r="M54" s="633">
        <v>32000</v>
      </c>
      <c r="N54" s="632"/>
      <c r="O54" s="633"/>
      <c r="P54" s="632">
        <v>40</v>
      </c>
      <c r="Q54" s="633">
        <v>32000</v>
      </c>
      <c r="R54" s="517"/>
      <c r="S54" s="517"/>
      <c r="T54" s="517"/>
      <c r="U54" s="517"/>
      <c r="V54" s="517"/>
      <c r="W54" s="517"/>
      <c r="X54" s="517"/>
      <c r="Y54" s="517"/>
      <c r="Z54" s="517"/>
      <c r="AA54" s="517"/>
      <c r="AB54" s="517"/>
      <c r="AC54" s="517"/>
      <c r="AD54" s="702" t="s">
        <v>239</v>
      </c>
      <c r="AE54" s="716"/>
    </row>
    <row r="55" spans="1:31" ht="31.5" x14ac:dyDescent="0.2">
      <c r="A55" s="792"/>
      <c r="B55" s="590" t="s">
        <v>473</v>
      </c>
      <c r="C55" s="643">
        <v>160</v>
      </c>
      <c r="D55" s="686">
        <v>64000</v>
      </c>
      <c r="E55" s="308" t="s">
        <v>101</v>
      </c>
      <c r="F55" s="673"/>
      <c r="G55" s="674"/>
      <c r="H55" s="643"/>
      <c r="I55" s="623"/>
      <c r="J55" s="643"/>
      <c r="K55" s="623"/>
      <c r="L55" s="643">
        <v>160</v>
      </c>
      <c r="M55" s="623">
        <v>32000</v>
      </c>
      <c r="N55" s="643"/>
      <c r="O55" s="623"/>
      <c r="P55" s="643">
        <v>160</v>
      </c>
      <c r="Q55" s="623">
        <v>32000</v>
      </c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709" t="s">
        <v>239</v>
      </c>
      <c r="AE55" s="716"/>
    </row>
    <row r="56" spans="1:31" s="791" customFormat="1" x14ac:dyDescent="0.2">
      <c r="A56" s="795"/>
      <c r="B56" s="811" t="s">
        <v>445</v>
      </c>
      <c r="C56" s="809" t="s">
        <v>228</v>
      </c>
      <c r="D56" s="870">
        <f>D57+D58+D59+D60+D61</f>
        <v>264800</v>
      </c>
      <c r="E56" s="870"/>
      <c r="F56" s="870"/>
      <c r="G56" s="870">
        <f t="shared" ref="G56:Q56" si="19">G57+G58+G59+G60+G61</f>
        <v>0</v>
      </c>
      <c r="H56" s="870"/>
      <c r="I56" s="870">
        <f t="shared" si="19"/>
        <v>30400</v>
      </c>
      <c r="J56" s="870"/>
      <c r="K56" s="870">
        <f t="shared" si="19"/>
        <v>172000</v>
      </c>
      <c r="L56" s="870"/>
      <c r="M56" s="870">
        <f t="shared" si="19"/>
        <v>32000</v>
      </c>
      <c r="N56" s="870">
        <f t="shared" si="19"/>
        <v>0</v>
      </c>
      <c r="O56" s="870">
        <f t="shared" si="19"/>
        <v>0</v>
      </c>
      <c r="P56" s="870"/>
      <c r="Q56" s="870">
        <f t="shared" si="19"/>
        <v>30400</v>
      </c>
      <c r="R56" s="799"/>
      <c r="S56" s="800"/>
      <c r="T56" s="801"/>
      <c r="U56" s="801"/>
      <c r="V56" s="801"/>
      <c r="W56" s="801"/>
      <c r="X56" s="801"/>
      <c r="Y56" s="801"/>
      <c r="Z56" s="801"/>
      <c r="AA56" s="801"/>
      <c r="AB56" s="801"/>
      <c r="AC56" s="801"/>
      <c r="AD56" s="857"/>
      <c r="AE56" s="901">
        <f>SUM(F56:Q56)</f>
        <v>264800</v>
      </c>
    </row>
    <row r="57" spans="1:31" x14ac:dyDescent="0.2">
      <c r="A57" s="812"/>
      <c r="B57" s="813" t="s">
        <v>446</v>
      </c>
      <c r="C57" s="814" t="s">
        <v>234</v>
      </c>
      <c r="D57" s="815">
        <v>60800</v>
      </c>
      <c r="E57" s="682" t="s">
        <v>76</v>
      </c>
      <c r="F57" s="618"/>
      <c r="G57" s="619"/>
      <c r="H57" s="632">
        <v>76</v>
      </c>
      <c r="I57" s="633">
        <v>30400</v>
      </c>
      <c r="J57" s="632"/>
      <c r="K57" s="632"/>
      <c r="L57" s="632"/>
      <c r="M57" s="632"/>
      <c r="N57" s="632"/>
      <c r="O57" s="632"/>
      <c r="P57" s="632">
        <v>76</v>
      </c>
      <c r="Q57" s="633">
        <v>30400</v>
      </c>
      <c r="R57" s="517"/>
      <c r="S57" s="517"/>
      <c r="T57" s="517"/>
      <c r="U57" s="517"/>
      <c r="V57" s="517"/>
      <c r="W57" s="517"/>
      <c r="X57" s="517"/>
      <c r="Y57" s="517"/>
      <c r="Z57" s="517"/>
      <c r="AA57" s="517"/>
      <c r="AB57" s="517"/>
      <c r="AC57" s="517"/>
      <c r="AD57" s="858" t="s">
        <v>212</v>
      </c>
      <c r="AE57" s="716"/>
    </row>
    <row r="58" spans="1:31" ht="31.5" x14ac:dyDescent="0.2">
      <c r="A58" s="816"/>
      <c r="B58" s="817" t="s">
        <v>475</v>
      </c>
      <c r="C58" s="818" t="s">
        <v>228</v>
      </c>
      <c r="D58" s="819">
        <v>48000</v>
      </c>
      <c r="E58" s="121" t="s">
        <v>101</v>
      </c>
      <c r="F58" s="614"/>
      <c r="G58" s="615"/>
      <c r="H58" s="644"/>
      <c r="I58" s="644"/>
      <c r="J58" s="644">
        <v>240</v>
      </c>
      <c r="K58" s="645">
        <v>48000</v>
      </c>
      <c r="L58" s="644"/>
      <c r="M58" s="644"/>
      <c r="N58" s="644"/>
      <c r="O58" s="644"/>
      <c r="P58" s="644"/>
      <c r="Q58" s="644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859" t="s">
        <v>212</v>
      </c>
      <c r="AE58" s="716"/>
    </row>
    <row r="59" spans="1:31" ht="47.25" x14ac:dyDescent="0.2">
      <c r="A59" s="820"/>
      <c r="B59" s="817" t="s">
        <v>474</v>
      </c>
      <c r="C59" s="818" t="s">
        <v>230</v>
      </c>
      <c r="D59" s="819">
        <v>28000</v>
      </c>
      <c r="E59" s="158" t="s">
        <v>76</v>
      </c>
      <c r="F59" s="614"/>
      <c r="G59" s="615"/>
      <c r="H59" s="644"/>
      <c r="I59" s="646"/>
      <c r="J59" s="644">
        <v>112</v>
      </c>
      <c r="K59" s="645">
        <v>28000</v>
      </c>
      <c r="L59" s="644"/>
      <c r="M59" s="646"/>
      <c r="N59" s="644"/>
      <c r="O59" s="646"/>
      <c r="P59" s="644"/>
      <c r="Q59" s="646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708" t="s">
        <v>212</v>
      </c>
      <c r="AE59" s="716"/>
    </row>
    <row r="60" spans="1:31" ht="31.5" x14ac:dyDescent="0.2">
      <c r="A60" s="821"/>
      <c r="B60" s="158" t="s">
        <v>447</v>
      </c>
      <c r="C60" s="641" t="s">
        <v>160</v>
      </c>
      <c r="D60" s="647">
        <v>96000</v>
      </c>
      <c r="E60" s="574" t="s">
        <v>101</v>
      </c>
      <c r="F60" s="614"/>
      <c r="G60" s="615"/>
      <c r="H60" s="641"/>
      <c r="I60" s="647"/>
      <c r="J60" s="641">
        <v>16</v>
      </c>
      <c r="K60" s="647">
        <v>96000</v>
      </c>
      <c r="L60" s="641"/>
      <c r="M60" s="647"/>
      <c r="N60" s="641"/>
      <c r="O60" s="647"/>
      <c r="P60" s="641"/>
      <c r="Q60" s="647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708"/>
      <c r="AE60" s="716"/>
    </row>
    <row r="61" spans="1:31" x14ac:dyDescent="0.2">
      <c r="A61" s="792"/>
      <c r="B61" s="590" t="s">
        <v>448</v>
      </c>
      <c r="C61" s="648" t="s">
        <v>167</v>
      </c>
      <c r="D61" s="686">
        <v>32000</v>
      </c>
      <c r="E61" s="574" t="s">
        <v>101</v>
      </c>
      <c r="F61" s="673"/>
      <c r="G61" s="674"/>
      <c r="H61" s="648"/>
      <c r="I61" s="590"/>
      <c r="J61" s="648"/>
      <c r="K61" s="623"/>
      <c r="L61" s="648">
        <v>8</v>
      </c>
      <c r="M61" s="623">
        <v>32000</v>
      </c>
      <c r="N61" s="648"/>
      <c r="O61" s="623"/>
      <c r="P61" s="648"/>
      <c r="Q61" s="623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709" t="s">
        <v>161</v>
      </c>
      <c r="AE61" s="716"/>
    </row>
    <row r="62" spans="1:31" s="714" customFormat="1" ht="31.5" x14ac:dyDescent="0.2">
      <c r="A62" s="795"/>
      <c r="B62" s="811" t="s">
        <v>449</v>
      </c>
      <c r="C62" s="809" t="s">
        <v>187</v>
      </c>
      <c r="D62" s="798">
        <f>D63</f>
        <v>56000</v>
      </c>
      <c r="E62" s="798"/>
      <c r="F62" s="798"/>
      <c r="G62" s="798">
        <f t="shared" ref="G62:Q62" si="20">G63</f>
        <v>0</v>
      </c>
      <c r="H62" s="798"/>
      <c r="I62" s="798">
        <f t="shared" si="20"/>
        <v>0</v>
      </c>
      <c r="J62" s="798"/>
      <c r="K62" s="798">
        <f t="shared" si="20"/>
        <v>0</v>
      </c>
      <c r="L62" s="798"/>
      <c r="M62" s="798">
        <f t="shared" si="20"/>
        <v>56000</v>
      </c>
      <c r="N62" s="798"/>
      <c r="O62" s="798">
        <f t="shared" si="20"/>
        <v>0</v>
      </c>
      <c r="P62" s="798"/>
      <c r="Q62" s="798">
        <f t="shared" si="20"/>
        <v>0</v>
      </c>
      <c r="R62" s="799"/>
      <c r="S62" s="800"/>
      <c r="T62" s="741"/>
      <c r="U62" s="741"/>
      <c r="V62" s="741"/>
      <c r="W62" s="741"/>
      <c r="X62" s="741"/>
      <c r="Y62" s="741"/>
      <c r="Z62" s="741"/>
      <c r="AA62" s="741"/>
      <c r="AB62" s="741"/>
      <c r="AC62" s="741"/>
      <c r="AD62" s="847"/>
      <c r="AE62" s="901">
        <f>SUM(F62:Q62)</f>
        <v>56000</v>
      </c>
    </row>
    <row r="63" spans="1:31" x14ac:dyDescent="0.2">
      <c r="A63" s="807"/>
      <c r="B63" s="683" t="s">
        <v>450</v>
      </c>
      <c r="C63" s="684" t="s">
        <v>187</v>
      </c>
      <c r="D63" s="638">
        <v>56000</v>
      </c>
      <c r="E63" s="683" t="s">
        <v>76</v>
      </c>
      <c r="F63" s="668"/>
      <c r="G63" s="669"/>
      <c r="H63" s="684"/>
      <c r="I63" s="701"/>
      <c r="J63" s="684"/>
      <c r="K63" s="681"/>
      <c r="L63" s="684">
        <v>40</v>
      </c>
      <c r="M63" s="681">
        <v>56000</v>
      </c>
      <c r="N63" s="684"/>
      <c r="O63" s="681"/>
      <c r="P63" s="684"/>
      <c r="Q63" s="681"/>
      <c r="R63" s="659"/>
      <c r="S63" s="659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852" t="s">
        <v>480</v>
      </c>
      <c r="AE63" s="716"/>
    </row>
    <row r="64" spans="1:31" s="714" customFormat="1" x14ac:dyDescent="0.2">
      <c r="A64" s="710"/>
      <c r="B64" s="766" t="s">
        <v>384</v>
      </c>
      <c r="C64" s="778" t="s">
        <v>345</v>
      </c>
      <c r="D64" s="822">
        <f>D65+D66</f>
        <v>62000</v>
      </c>
      <c r="E64" s="822"/>
      <c r="F64" s="822"/>
      <c r="G64" s="822"/>
      <c r="H64" s="822"/>
      <c r="I64" s="822"/>
      <c r="J64" s="822"/>
      <c r="K64" s="822">
        <f t="shared" ref="K64:AC64" si="21">K65+K66</f>
        <v>62000</v>
      </c>
      <c r="L64" s="822"/>
      <c r="M64" s="822">
        <f t="shared" si="21"/>
        <v>0</v>
      </c>
      <c r="N64" s="822"/>
      <c r="O64" s="822">
        <f t="shared" si="21"/>
        <v>0</v>
      </c>
      <c r="P64" s="822"/>
      <c r="Q64" s="822">
        <f t="shared" si="21"/>
        <v>0</v>
      </c>
      <c r="R64" s="822">
        <f t="shared" si="21"/>
        <v>0</v>
      </c>
      <c r="S64" s="822">
        <f t="shared" si="21"/>
        <v>0</v>
      </c>
      <c r="T64" s="822">
        <f t="shared" si="21"/>
        <v>0</v>
      </c>
      <c r="U64" s="822">
        <f t="shared" si="21"/>
        <v>0</v>
      </c>
      <c r="V64" s="822">
        <f t="shared" si="21"/>
        <v>0</v>
      </c>
      <c r="W64" s="822">
        <f t="shared" si="21"/>
        <v>0</v>
      </c>
      <c r="X64" s="822">
        <f t="shared" si="21"/>
        <v>0</v>
      </c>
      <c r="Y64" s="822">
        <f t="shared" si="21"/>
        <v>0</v>
      </c>
      <c r="Z64" s="822">
        <f t="shared" si="21"/>
        <v>0</v>
      </c>
      <c r="AA64" s="822">
        <f t="shared" si="21"/>
        <v>0</v>
      </c>
      <c r="AB64" s="822">
        <f t="shared" si="21"/>
        <v>0</v>
      </c>
      <c r="AC64" s="822">
        <f t="shared" si="21"/>
        <v>0</v>
      </c>
      <c r="AD64" s="822"/>
      <c r="AE64" s="901">
        <f>SUM(F64:Q64)</f>
        <v>62000</v>
      </c>
    </row>
    <row r="65" spans="1:31" x14ac:dyDescent="0.2">
      <c r="A65" s="823"/>
      <c r="B65" s="824" t="s">
        <v>476</v>
      </c>
      <c r="C65" s="649" t="s">
        <v>305</v>
      </c>
      <c r="D65" s="651">
        <v>21000</v>
      </c>
      <c r="E65" s="591" t="s">
        <v>366</v>
      </c>
      <c r="F65" s="618"/>
      <c r="G65" s="619"/>
      <c r="H65" s="649"/>
      <c r="I65" s="591"/>
      <c r="J65" s="650">
        <v>30</v>
      </c>
      <c r="K65" s="651">
        <v>21000</v>
      </c>
      <c r="L65" s="649"/>
      <c r="M65" s="591"/>
      <c r="N65" s="649"/>
      <c r="O65" s="591"/>
      <c r="P65" s="649"/>
      <c r="Q65" s="591"/>
      <c r="R65" s="517"/>
      <c r="S65" s="517"/>
      <c r="T65" s="517"/>
      <c r="U65" s="517"/>
      <c r="V65" s="517"/>
      <c r="W65" s="517"/>
      <c r="X65" s="517"/>
      <c r="Y65" s="517"/>
      <c r="Z65" s="517"/>
      <c r="AA65" s="517"/>
      <c r="AB65" s="517"/>
      <c r="AC65" s="517"/>
      <c r="AD65" s="707" t="s">
        <v>331</v>
      </c>
      <c r="AE65" s="716"/>
    </row>
    <row r="66" spans="1:31" ht="31.5" x14ac:dyDescent="0.2">
      <c r="A66" s="737"/>
      <c r="B66" s="825" t="s">
        <v>477</v>
      </c>
      <c r="C66" s="630" t="s">
        <v>383</v>
      </c>
      <c r="D66" s="685">
        <v>41000</v>
      </c>
      <c r="E66" s="592" t="s">
        <v>366</v>
      </c>
      <c r="F66" s="673"/>
      <c r="G66" s="674"/>
      <c r="H66" s="630"/>
      <c r="I66" s="592"/>
      <c r="J66" s="652">
        <v>50</v>
      </c>
      <c r="K66" s="685">
        <v>41000</v>
      </c>
      <c r="L66" s="630"/>
      <c r="M66" s="592"/>
      <c r="N66" s="630"/>
      <c r="O66" s="592"/>
      <c r="P66" s="630"/>
      <c r="Q66" s="592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709" t="s">
        <v>331</v>
      </c>
      <c r="AE66" s="716"/>
    </row>
    <row r="67" spans="1:31" s="791" customFormat="1" ht="31.5" x14ac:dyDescent="0.2">
      <c r="A67" s="826"/>
      <c r="B67" s="827" t="s">
        <v>451</v>
      </c>
      <c r="C67" s="828" t="str">
        <f>C68</f>
        <v>150 ราย</v>
      </c>
      <c r="D67" s="829">
        <f>D68</f>
        <v>90000</v>
      </c>
      <c r="E67" s="829"/>
      <c r="F67" s="829"/>
      <c r="G67" s="829">
        <f t="shared" ref="G67:Q67" si="22">G68</f>
        <v>0</v>
      </c>
      <c r="H67" s="829"/>
      <c r="I67" s="829">
        <f t="shared" si="22"/>
        <v>45000</v>
      </c>
      <c r="J67" s="829"/>
      <c r="K67" s="829">
        <f t="shared" si="22"/>
        <v>45000</v>
      </c>
      <c r="L67" s="829"/>
      <c r="M67" s="829">
        <f t="shared" si="22"/>
        <v>0</v>
      </c>
      <c r="N67" s="829"/>
      <c r="O67" s="829">
        <f t="shared" si="22"/>
        <v>0</v>
      </c>
      <c r="P67" s="829"/>
      <c r="Q67" s="829">
        <f t="shared" si="22"/>
        <v>0</v>
      </c>
      <c r="R67" s="692" t="s">
        <v>347</v>
      </c>
      <c r="S67" s="801"/>
      <c r="T67" s="830"/>
      <c r="U67" s="801"/>
      <c r="V67" s="801"/>
      <c r="W67" s="801"/>
      <c r="X67" s="801"/>
      <c r="Y67" s="801"/>
      <c r="Z67" s="801"/>
      <c r="AA67" s="801"/>
      <c r="AB67" s="801"/>
      <c r="AC67" s="801"/>
      <c r="AD67" s="857"/>
      <c r="AE67" s="901">
        <f>SUM(F67:Q67)</f>
        <v>90000</v>
      </c>
    </row>
    <row r="68" spans="1:31" ht="47.25" x14ac:dyDescent="0.2">
      <c r="A68" s="831"/>
      <c r="B68" s="832" t="s">
        <v>456</v>
      </c>
      <c r="C68" s="833" t="s">
        <v>275</v>
      </c>
      <c r="D68" s="689">
        <v>90000</v>
      </c>
      <c r="E68" s="687"/>
      <c r="F68" s="618"/>
      <c r="G68" s="619"/>
      <c r="H68" s="688">
        <v>150</v>
      </c>
      <c r="I68" s="689">
        <v>45000</v>
      </c>
      <c r="J68" s="688">
        <v>150</v>
      </c>
      <c r="K68" s="689">
        <v>45000</v>
      </c>
      <c r="L68" s="688"/>
      <c r="M68" s="690"/>
      <c r="N68" s="688"/>
      <c r="O68" s="690"/>
      <c r="P68" s="688"/>
      <c r="Q68" s="691"/>
      <c r="R68" s="517"/>
      <c r="S68" s="517"/>
      <c r="T68" s="517"/>
      <c r="U68" s="517"/>
      <c r="V68" s="517"/>
      <c r="W68" s="517"/>
      <c r="X68" s="517"/>
      <c r="Y68" s="517"/>
      <c r="Z68" s="517"/>
      <c r="AA68" s="517"/>
      <c r="AB68" s="517"/>
      <c r="AC68" s="517"/>
      <c r="AD68" s="707" t="s">
        <v>347</v>
      </c>
      <c r="AE68" s="716"/>
    </row>
    <row r="69" spans="1:31" s="791" customFormat="1" x14ac:dyDescent="0.2">
      <c r="A69" s="886"/>
      <c r="B69" s="869" t="s">
        <v>452</v>
      </c>
      <c r="C69" s="887" t="s">
        <v>305</v>
      </c>
      <c r="D69" s="888">
        <f>D70+D71+D72</f>
        <v>117350</v>
      </c>
      <c r="E69" s="888"/>
      <c r="F69" s="888"/>
      <c r="G69" s="888">
        <f t="shared" ref="G69:Q69" si="23">G70+G71+G72</f>
        <v>0</v>
      </c>
      <c r="H69" s="888"/>
      <c r="I69" s="888">
        <f t="shared" si="23"/>
        <v>0</v>
      </c>
      <c r="J69" s="888"/>
      <c r="K69" s="888">
        <f t="shared" si="23"/>
        <v>59850</v>
      </c>
      <c r="L69" s="888"/>
      <c r="M69" s="888">
        <f t="shared" si="23"/>
        <v>0</v>
      </c>
      <c r="N69" s="888"/>
      <c r="O69" s="888">
        <f t="shared" si="23"/>
        <v>0</v>
      </c>
      <c r="P69" s="888"/>
      <c r="Q69" s="888">
        <f t="shared" si="23"/>
        <v>57500</v>
      </c>
      <c r="R69" s="869"/>
      <c r="S69" s="869"/>
      <c r="T69" s="869"/>
      <c r="U69" s="869"/>
      <c r="V69" s="869"/>
      <c r="W69" s="869"/>
      <c r="X69" s="869"/>
      <c r="Y69" s="869"/>
      <c r="Z69" s="869"/>
      <c r="AA69" s="869"/>
      <c r="AB69" s="869"/>
      <c r="AC69" s="869"/>
      <c r="AD69" s="889"/>
      <c r="AE69" s="901">
        <f>SUM(F69:Q69)</f>
        <v>117350</v>
      </c>
    </row>
    <row r="70" spans="1:31" ht="31.5" x14ac:dyDescent="0.2">
      <c r="A70" s="735"/>
      <c r="B70" s="587" t="s">
        <v>453</v>
      </c>
      <c r="C70" s="612" t="s">
        <v>305</v>
      </c>
      <c r="D70" s="834">
        <v>10500</v>
      </c>
      <c r="E70" s="158" t="s">
        <v>76</v>
      </c>
      <c r="F70" s="614"/>
      <c r="G70" s="615"/>
      <c r="H70" s="612"/>
      <c r="I70" s="613"/>
      <c r="J70" s="612">
        <v>30</v>
      </c>
      <c r="K70" s="613">
        <v>10500</v>
      </c>
      <c r="L70" s="612"/>
      <c r="M70" s="613"/>
      <c r="N70" s="612"/>
      <c r="O70" s="613"/>
      <c r="P70" s="612"/>
      <c r="Q70" s="613"/>
      <c r="R70" s="613"/>
      <c r="S70" s="613"/>
      <c r="T70" s="613"/>
      <c r="U70" s="613"/>
      <c r="V70" s="613"/>
      <c r="W70" s="613"/>
      <c r="X70" s="613"/>
      <c r="Y70" s="613"/>
      <c r="Z70" s="613"/>
      <c r="AA70" s="613"/>
      <c r="AB70" s="613"/>
      <c r="AC70" s="613"/>
      <c r="AD70" s="860" t="s">
        <v>319</v>
      </c>
      <c r="AE70" s="716"/>
    </row>
    <row r="71" spans="1:31" ht="31.5" x14ac:dyDescent="0.2">
      <c r="A71" s="735"/>
      <c r="B71" s="587" t="s">
        <v>454</v>
      </c>
      <c r="C71" s="612" t="s">
        <v>184</v>
      </c>
      <c r="D71" s="834">
        <v>49350</v>
      </c>
      <c r="E71" s="158" t="s">
        <v>76</v>
      </c>
      <c r="F71" s="614"/>
      <c r="G71" s="615"/>
      <c r="H71" s="612"/>
      <c r="I71" s="613"/>
      <c r="J71" s="612">
        <v>1</v>
      </c>
      <c r="K71" s="613">
        <v>49350</v>
      </c>
      <c r="L71" s="612"/>
      <c r="M71" s="613"/>
      <c r="N71" s="612"/>
      <c r="O71" s="613"/>
      <c r="P71" s="612"/>
      <c r="Q71" s="6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859" t="s">
        <v>319</v>
      </c>
      <c r="AE71" s="716"/>
    </row>
    <row r="72" spans="1:31" ht="31.5" x14ac:dyDescent="0.2">
      <c r="A72" s="735"/>
      <c r="B72" s="587" t="s">
        <v>455</v>
      </c>
      <c r="C72" s="612" t="s">
        <v>184</v>
      </c>
      <c r="D72" s="834">
        <v>57500</v>
      </c>
      <c r="E72" s="158" t="s">
        <v>76</v>
      </c>
      <c r="F72" s="614"/>
      <c r="G72" s="615"/>
      <c r="H72" s="612"/>
      <c r="I72" s="613"/>
      <c r="J72" s="612"/>
      <c r="K72" s="613"/>
      <c r="L72" s="612"/>
      <c r="M72" s="613"/>
      <c r="N72" s="612"/>
      <c r="O72" s="613"/>
      <c r="P72" s="612"/>
      <c r="Q72" s="613">
        <v>57500</v>
      </c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859" t="s">
        <v>319</v>
      </c>
      <c r="AE72" s="716"/>
    </row>
    <row r="73" spans="1:31" ht="10.5" customHeight="1" x14ac:dyDescent="0.25">
      <c r="A73" s="835"/>
      <c r="B73" s="836"/>
      <c r="C73" s="836"/>
      <c r="D73" s="836"/>
      <c r="E73" s="836"/>
      <c r="F73" s="837"/>
      <c r="G73" s="838"/>
      <c r="H73" s="837"/>
      <c r="I73" s="837"/>
      <c r="J73" s="837"/>
      <c r="K73" s="837"/>
      <c r="L73" s="837"/>
      <c r="M73" s="837"/>
      <c r="N73" s="837"/>
      <c r="O73" s="837"/>
      <c r="P73" s="837"/>
      <c r="Q73" s="837"/>
      <c r="R73" s="836"/>
      <c r="S73" s="836"/>
      <c r="T73" s="836"/>
      <c r="U73" s="836"/>
      <c r="V73" s="836"/>
      <c r="W73" s="836"/>
      <c r="X73" s="836"/>
      <c r="Y73" s="836"/>
      <c r="Z73" s="836"/>
      <c r="AA73" s="836"/>
      <c r="AB73" s="836"/>
      <c r="AC73" s="836"/>
      <c r="AD73" s="861"/>
      <c r="AE73" s="900">
        <f>SUBTOTAL(9,AE7:AE69)</f>
        <v>3021350</v>
      </c>
    </row>
    <row r="74" spans="1:31" s="897" customFormat="1" ht="16.5" customHeight="1" x14ac:dyDescent="0.25">
      <c r="A74" s="890"/>
      <c r="B74" s="894"/>
      <c r="C74" s="894"/>
      <c r="D74" s="895">
        <f>D7+D10+D13+D19+D22+D25+D28+D30+D33+D35+D37+D40+D42+D44+D46+D48+D51+D53+D56+D62+D64+D67+D69</f>
        <v>3021350</v>
      </c>
      <c r="E74" s="895">
        <f t="shared" ref="E74:Q74" si="24">E7+E10+E13+E19+E22+E25+E28+E30+E33+E35+E37+E40+E42+E44+E46+E48+E51+E53+E56+E62+E64+E67+E69</f>
        <v>0</v>
      </c>
      <c r="F74" s="895">
        <f t="shared" si="24"/>
        <v>0</v>
      </c>
      <c r="G74" s="895">
        <f t="shared" si="24"/>
        <v>0</v>
      </c>
      <c r="H74" s="895">
        <f t="shared" si="24"/>
        <v>0</v>
      </c>
      <c r="I74" s="895">
        <f t="shared" si="24"/>
        <v>234900</v>
      </c>
      <c r="J74" s="895">
        <f t="shared" si="24"/>
        <v>0</v>
      </c>
      <c r="K74" s="895">
        <f t="shared" si="24"/>
        <v>1556650</v>
      </c>
      <c r="L74" s="895">
        <f t="shared" si="24"/>
        <v>0</v>
      </c>
      <c r="M74" s="895">
        <f t="shared" si="24"/>
        <v>807050</v>
      </c>
      <c r="N74" s="895">
        <f t="shared" si="24"/>
        <v>0</v>
      </c>
      <c r="O74" s="895">
        <f t="shared" si="24"/>
        <v>246000</v>
      </c>
      <c r="P74" s="895">
        <f t="shared" si="24"/>
        <v>0</v>
      </c>
      <c r="Q74" s="895">
        <f t="shared" si="24"/>
        <v>176750</v>
      </c>
      <c r="R74" s="891"/>
      <c r="S74" s="891"/>
      <c r="T74" s="891"/>
      <c r="U74" s="891"/>
      <c r="V74" s="891"/>
      <c r="W74" s="891"/>
      <c r="X74" s="891"/>
      <c r="Y74" s="891"/>
      <c r="Z74" s="891"/>
      <c r="AA74" s="891"/>
      <c r="AB74" s="892"/>
      <c r="AC74" s="894"/>
      <c r="AD74" s="896"/>
    </row>
    <row r="75" spans="1:31" ht="21.75" customHeight="1" x14ac:dyDescent="0.25">
      <c r="A75" s="839"/>
      <c r="B75" s="1821" t="s">
        <v>479</v>
      </c>
      <c r="C75" s="1821"/>
      <c r="D75" s="1821"/>
      <c r="E75" s="1821"/>
      <c r="F75" s="1821"/>
      <c r="G75" s="1821"/>
      <c r="H75" s="1821"/>
      <c r="I75" s="1821"/>
      <c r="J75" s="1821"/>
      <c r="K75" s="1821"/>
      <c r="L75" s="1821"/>
      <c r="M75" s="1821"/>
      <c r="N75" s="1821"/>
      <c r="O75" s="1821"/>
      <c r="P75" s="1821"/>
      <c r="Q75" s="1821"/>
      <c r="R75" s="1821"/>
      <c r="S75" s="1821"/>
      <c r="T75" s="1821"/>
      <c r="U75" s="1821"/>
      <c r="V75" s="1821"/>
      <c r="W75" s="1821"/>
      <c r="X75" s="1821"/>
      <c r="Y75" s="1821"/>
      <c r="Z75" s="1821"/>
      <c r="AA75" s="1821"/>
      <c r="AB75" s="1821"/>
      <c r="AC75" s="1821"/>
      <c r="AD75" s="1821"/>
    </row>
    <row r="76" spans="1:31" s="893" customFormat="1" ht="13.5" x14ac:dyDescent="0.25">
      <c r="F76" s="1816">
        <f>G74+I74+K74</f>
        <v>1791550</v>
      </c>
      <c r="G76" s="1817"/>
      <c r="H76" s="1817"/>
      <c r="I76" s="1817"/>
      <c r="J76" s="1817"/>
      <c r="K76" s="1817"/>
      <c r="L76" s="1819">
        <f>M74+O74+Q74</f>
        <v>1229800</v>
      </c>
      <c r="M76" s="1820"/>
      <c r="N76" s="1820"/>
      <c r="O76" s="1820"/>
      <c r="P76" s="1820"/>
      <c r="Q76" s="1820"/>
      <c r="AD76" s="899">
        <f>SUM(F76:Q76)</f>
        <v>3021350</v>
      </c>
      <c r="AE76" s="897"/>
    </row>
    <row r="77" spans="1:31" s="893" customFormat="1" ht="13.5" x14ac:dyDescent="0.25">
      <c r="F77" s="1818">
        <f>F76*100/D74</f>
        <v>59.296341039601501</v>
      </c>
      <c r="G77" s="1818"/>
      <c r="H77" s="1818"/>
      <c r="I77" s="1818"/>
      <c r="J77" s="1818"/>
      <c r="K77" s="1818"/>
      <c r="L77" s="1818">
        <f>L76*100/D74</f>
        <v>40.703658960398499</v>
      </c>
      <c r="M77" s="1818"/>
      <c r="N77" s="1818"/>
      <c r="O77" s="1818"/>
      <c r="P77" s="1818"/>
      <c r="Q77" s="1818"/>
      <c r="AD77" s="898">
        <f>SUM(F77:Q77)</f>
        <v>100</v>
      </c>
      <c r="AE77" s="897"/>
    </row>
    <row r="78" spans="1:31" x14ac:dyDescent="0.25">
      <c r="D78" s="734">
        <f>D74-3021350</f>
        <v>0</v>
      </c>
    </row>
  </sheetData>
  <autoFilter ref="A1:AD78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26">
    <mergeCell ref="B1:AD1"/>
    <mergeCell ref="B2:AD2"/>
    <mergeCell ref="A3:B4"/>
    <mergeCell ref="F3:AC3"/>
    <mergeCell ref="F4:K4"/>
    <mergeCell ref="X4:AC4"/>
    <mergeCell ref="AB5:AC5"/>
    <mergeCell ref="H5:I5"/>
    <mergeCell ref="P5:Q5"/>
    <mergeCell ref="L4:Q4"/>
    <mergeCell ref="R4:W4"/>
    <mergeCell ref="J5:K5"/>
    <mergeCell ref="L5:M5"/>
    <mergeCell ref="N5:O5"/>
    <mergeCell ref="R5:S5"/>
    <mergeCell ref="A5:B5"/>
    <mergeCell ref="X5:Y5"/>
    <mergeCell ref="Z5:AA5"/>
    <mergeCell ref="F5:G5"/>
    <mergeCell ref="T5:U5"/>
    <mergeCell ref="V5:W5"/>
    <mergeCell ref="F76:K76"/>
    <mergeCell ref="F77:K77"/>
    <mergeCell ref="L76:Q76"/>
    <mergeCell ref="L77:Q77"/>
    <mergeCell ref="B75:AD75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view="pageLayout" topLeftCell="A4" zoomScaleNormal="100" workbookViewId="0">
      <selection activeCell="B8" sqref="B8"/>
    </sheetView>
  </sheetViews>
  <sheetFormatPr defaultRowHeight="14.25" x14ac:dyDescent="0.2"/>
  <cols>
    <col min="1" max="1" width="3.875" customWidth="1"/>
  </cols>
  <sheetData>
    <row r="1" spans="1:30" ht="26.25" x14ac:dyDescent="0.4">
      <c r="A1" s="1842" t="s">
        <v>123</v>
      </c>
      <c r="B1" s="1842"/>
      <c r="C1" s="1842"/>
      <c r="D1" s="1842"/>
      <c r="E1" s="1842"/>
      <c r="F1" s="1842"/>
      <c r="G1" s="1842"/>
      <c r="H1" s="1842"/>
      <c r="I1" s="1842"/>
      <c r="J1" s="1842"/>
      <c r="K1" s="1842"/>
      <c r="L1" s="1842"/>
      <c r="M1" s="1842"/>
      <c r="N1" s="1842"/>
      <c r="O1" s="1842"/>
      <c r="P1" s="1842"/>
      <c r="Q1" s="1842"/>
      <c r="R1" s="1842"/>
      <c r="S1" s="1842"/>
      <c r="T1" s="1842"/>
      <c r="U1" s="1842"/>
      <c r="V1" s="1842"/>
      <c r="W1" s="1842"/>
      <c r="X1" s="1842"/>
      <c r="Y1" s="1842"/>
      <c r="Z1" s="1842"/>
      <c r="AA1" s="1842"/>
      <c r="AB1" s="1842"/>
      <c r="AC1" s="1842"/>
      <c r="AD1" s="1842"/>
    </row>
    <row r="2" spans="1:30" ht="26.25" x14ac:dyDescent="0.4">
      <c r="A2" s="67"/>
      <c r="B2" s="1842" t="s">
        <v>124</v>
      </c>
      <c r="C2" s="1842"/>
      <c r="D2" s="1842"/>
      <c r="E2" s="1842"/>
      <c r="F2" s="1842"/>
      <c r="G2" s="1842"/>
      <c r="H2" s="1842"/>
      <c r="I2" s="1842"/>
      <c r="J2" s="1842"/>
      <c r="K2" s="1842"/>
      <c r="L2" s="1842"/>
      <c r="M2" s="1842"/>
      <c r="N2" s="1842"/>
      <c r="O2" s="1842"/>
      <c r="P2" s="1842"/>
      <c r="Q2" s="1842"/>
      <c r="R2" s="1842"/>
      <c r="S2" s="1842"/>
      <c r="T2" s="1842"/>
      <c r="U2" s="1842"/>
      <c r="V2" s="1842"/>
      <c r="W2" s="1842"/>
      <c r="X2" s="1842"/>
      <c r="Y2" s="1842"/>
      <c r="Z2" s="1842"/>
      <c r="AA2" s="1842"/>
      <c r="AB2" s="1842"/>
      <c r="AC2" s="1842"/>
      <c r="AD2" s="1842"/>
    </row>
    <row r="3" spans="1:30" ht="26.25" x14ac:dyDescent="0.4">
      <c r="A3" s="67"/>
      <c r="B3" s="1845" t="s">
        <v>125</v>
      </c>
      <c r="C3" s="1845"/>
      <c r="D3" s="1845"/>
      <c r="E3" s="1845"/>
      <c r="F3" s="1845"/>
      <c r="G3" s="1845"/>
      <c r="H3" s="1845"/>
      <c r="I3" s="1845"/>
      <c r="J3" s="1845"/>
      <c r="K3" s="1845"/>
      <c r="L3" s="1845"/>
      <c r="M3" s="1845"/>
      <c r="N3" s="1845"/>
      <c r="O3" s="1845"/>
      <c r="P3" s="1845"/>
      <c r="Q3" s="1845"/>
      <c r="R3" s="1845"/>
      <c r="S3" s="1845"/>
      <c r="T3" s="1845"/>
      <c r="U3" s="1845"/>
      <c r="V3" s="1845"/>
      <c r="W3" s="1845"/>
      <c r="X3" s="1845"/>
      <c r="Y3" s="1845"/>
      <c r="Z3" s="1845"/>
      <c r="AA3" s="1845"/>
      <c r="AB3" s="1845"/>
      <c r="AC3" s="1845"/>
      <c r="AD3" s="1845"/>
    </row>
    <row r="4" spans="1:30" ht="21" x14ac:dyDescent="0.35">
      <c r="A4" s="1783" t="s">
        <v>119</v>
      </c>
      <c r="B4" s="1784"/>
      <c r="C4" s="56"/>
      <c r="D4" s="53"/>
      <c r="E4" s="53"/>
      <c r="F4" s="1787" t="s">
        <v>38</v>
      </c>
      <c r="G4" s="1788"/>
      <c r="H4" s="1788"/>
      <c r="I4" s="1788"/>
      <c r="J4" s="1788"/>
      <c r="K4" s="1788"/>
      <c r="L4" s="1788"/>
      <c r="M4" s="1788"/>
      <c r="N4" s="1788"/>
      <c r="O4" s="1788"/>
      <c r="P4" s="1788"/>
      <c r="Q4" s="1788"/>
      <c r="R4" s="1788"/>
      <c r="S4" s="1788"/>
      <c r="T4" s="1788"/>
      <c r="U4" s="1788"/>
      <c r="V4" s="1788"/>
      <c r="W4" s="1788"/>
      <c r="X4" s="1788"/>
      <c r="Y4" s="1788"/>
      <c r="Z4" s="1788"/>
      <c r="AA4" s="1788"/>
      <c r="AB4" s="1788"/>
      <c r="AC4" s="1789"/>
      <c r="AD4" s="52"/>
    </row>
    <row r="5" spans="1:30" ht="42" x14ac:dyDescent="0.2">
      <c r="A5" s="1785"/>
      <c r="B5" s="1786"/>
      <c r="C5" s="61" t="s">
        <v>39</v>
      </c>
      <c r="D5" s="54" t="s">
        <v>40</v>
      </c>
      <c r="E5" s="54" t="s">
        <v>41</v>
      </c>
      <c r="F5" s="1790" t="s">
        <v>42</v>
      </c>
      <c r="G5" s="1790"/>
      <c r="H5" s="1790"/>
      <c r="I5" s="1790"/>
      <c r="J5" s="1790"/>
      <c r="K5" s="1790"/>
      <c r="L5" s="1790" t="s">
        <v>43</v>
      </c>
      <c r="M5" s="1790"/>
      <c r="N5" s="1790"/>
      <c r="O5" s="1790"/>
      <c r="P5" s="1790"/>
      <c r="Q5" s="1790"/>
      <c r="R5" s="1846" t="s">
        <v>44</v>
      </c>
      <c r="S5" s="1847"/>
      <c r="T5" s="1847"/>
      <c r="U5" s="1847"/>
      <c r="V5" s="1847"/>
      <c r="W5" s="1840"/>
      <c r="X5" s="1846" t="s">
        <v>45</v>
      </c>
      <c r="Y5" s="1847"/>
      <c r="Z5" s="1847"/>
      <c r="AA5" s="1847"/>
      <c r="AB5" s="1847"/>
      <c r="AC5" s="1840"/>
      <c r="AD5" s="50" t="s">
        <v>46</v>
      </c>
    </row>
    <row r="6" spans="1:30" ht="21" x14ac:dyDescent="0.35">
      <c r="A6" s="1843" t="s">
        <v>120</v>
      </c>
      <c r="B6" s="1844"/>
      <c r="C6" s="65" t="s">
        <v>47</v>
      </c>
      <c r="D6" s="54" t="s">
        <v>48</v>
      </c>
      <c r="E6" s="55" t="s">
        <v>49</v>
      </c>
      <c r="F6" s="1841">
        <v>22920</v>
      </c>
      <c r="G6" s="1790"/>
      <c r="H6" s="1839">
        <v>22951</v>
      </c>
      <c r="I6" s="1840"/>
      <c r="J6" s="1839">
        <v>22981</v>
      </c>
      <c r="K6" s="1840"/>
      <c r="L6" s="1841">
        <v>23012</v>
      </c>
      <c r="M6" s="1790"/>
      <c r="N6" s="1841">
        <v>23043</v>
      </c>
      <c r="O6" s="1790"/>
      <c r="P6" s="1841">
        <v>23071</v>
      </c>
      <c r="Q6" s="1790"/>
      <c r="R6" s="1841">
        <v>22737</v>
      </c>
      <c r="S6" s="1790"/>
      <c r="T6" s="1841">
        <v>22767</v>
      </c>
      <c r="U6" s="1790"/>
      <c r="V6" s="1841">
        <v>22798</v>
      </c>
      <c r="W6" s="1790"/>
      <c r="X6" s="1841">
        <v>22828</v>
      </c>
      <c r="Y6" s="1790"/>
      <c r="Z6" s="1841">
        <v>22859</v>
      </c>
      <c r="AA6" s="1790"/>
      <c r="AB6" s="1841">
        <v>22890</v>
      </c>
      <c r="AC6" s="1790"/>
      <c r="AD6" s="50" t="s">
        <v>62</v>
      </c>
    </row>
    <row r="7" spans="1:30" ht="21" x14ac:dyDescent="0.2">
      <c r="A7" s="49"/>
      <c r="B7" s="60" t="s">
        <v>63</v>
      </c>
      <c r="C7" s="66" t="s">
        <v>64</v>
      </c>
      <c r="D7" s="57" t="s">
        <v>65</v>
      </c>
      <c r="E7" s="58" t="s">
        <v>66</v>
      </c>
      <c r="F7" s="62" t="s">
        <v>47</v>
      </c>
      <c r="G7" s="59" t="s">
        <v>121</v>
      </c>
      <c r="H7" s="58" t="s">
        <v>47</v>
      </c>
      <c r="I7" s="59" t="s">
        <v>121</v>
      </c>
      <c r="J7" s="58" t="s">
        <v>47</v>
      </c>
      <c r="K7" s="59" t="s">
        <v>121</v>
      </c>
      <c r="L7" s="62" t="s">
        <v>47</v>
      </c>
      <c r="M7" s="59" t="s">
        <v>121</v>
      </c>
      <c r="N7" s="58" t="s">
        <v>47</v>
      </c>
      <c r="O7" s="59" t="s">
        <v>121</v>
      </c>
      <c r="P7" s="58" t="s">
        <v>47</v>
      </c>
      <c r="Q7" s="59" t="s">
        <v>121</v>
      </c>
      <c r="R7" s="62" t="s">
        <v>47</v>
      </c>
      <c r="S7" s="59" t="s">
        <v>121</v>
      </c>
      <c r="T7" s="58" t="s">
        <v>47</v>
      </c>
      <c r="U7" s="59" t="s">
        <v>121</v>
      </c>
      <c r="V7" s="58" t="s">
        <v>47</v>
      </c>
      <c r="W7" s="59" t="s">
        <v>121</v>
      </c>
      <c r="X7" s="62" t="s">
        <v>47</v>
      </c>
      <c r="Y7" s="59" t="s">
        <v>121</v>
      </c>
      <c r="Z7" s="58" t="s">
        <v>47</v>
      </c>
      <c r="AA7" s="59" t="s">
        <v>121</v>
      </c>
      <c r="AB7" s="58" t="s">
        <v>47</v>
      </c>
      <c r="AC7" s="59" t="s">
        <v>121</v>
      </c>
      <c r="AD7" s="51"/>
    </row>
    <row r="8" spans="1:30" ht="126" x14ac:dyDescent="0.35">
      <c r="A8" s="17"/>
      <c r="B8" s="10" t="s">
        <v>126</v>
      </c>
      <c r="C8" s="10"/>
      <c r="D8" s="10"/>
      <c r="E8" s="10"/>
      <c r="F8" s="31"/>
      <c r="G8" s="35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0"/>
    </row>
    <row r="9" spans="1:30" ht="147" x14ac:dyDescent="0.35">
      <c r="A9" s="18"/>
      <c r="B9" s="12" t="s">
        <v>127</v>
      </c>
      <c r="C9" s="26" t="s">
        <v>128</v>
      </c>
      <c r="D9" s="27">
        <v>40000</v>
      </c>
      <c r="E9" s="36" t="s">
        <v>129</v>
      </c>
      <c r="F9" s="36"/>
      <c r="G9" s="38"/>
      <c r="H9" s="48">
        <v>200</v>
      </c>
      <c r="I9" s="33">
        <v>40000</v>
      </c>
      <c r="J9" s="41"/>
      <c r="K9" s="41"/>
      <c r="L9" s="41"/>
      <c r="M9" s="42"/>
      <c r="N9" s="42"/>
      <c r="O9" s="42"/>
      <c r="P9" s="42"/>
      <c r="Q9" s="40"/>
      <c r="R9" s="34"/>
      <c r="S9" s="34"/>
      <c r="T9" s="34"/>
      <c r="U9" s="28"/>
      <c r="V9" s="28"/>
      <c r="W9" s="28"/>
      <c r="X9" s="28"/>
      <c r="Y9" s="28"/>
      <c r="Z9" s="28"/>
      <c r="AA9" s="28"/>
      <c r="AB9" s="28"/>
      <c r="AC9" s="28"/>
      <c r="AD9" s="13" t="s">
        <v>130</v>
      </c>
    </row>
    <row r="10" spans="1:30" ht="21" x14ac:dyDescent="0.35">
      <c r="A10" s="18"/>
      <c r="B10" s="12"/>
      <c r="C10" s="26"/>
      <c r="D10" s="29"/>
      <c r="E10" s="26"/>
      <c r="F10" s="25"/>
      <c r="G10" s="19"/>
      <c r="H10" s="19"/>
      <c r="I10" s="41"/>
      <c r="J10" s="41"/>
      <c r="K10" s="19"/>
      <c r="L10" s="19"/>
      <c r="M10" s="19"/>
      <c r="N10" s="19"/>
      <c r="O10" s="19"/>
      <c r="P10" s="19"/>
      <c r="Q10" s="19"/>
      <c r="R10" s="13"/>
      <c r="S10" s="34"/>
      <c r="T10" s="34"/>
      <c r="U10" s="13"/>
      <c r="V10" s="13"/>
      <c r="W10" s="13"/>
      <c r="X10" s="13"/>
      <c r="Y10" s="13"/>
      <c r="Z10" s="13"/>
      <c r="AA10" s="13"/>
      <c r="AB10" s="13"/>
      <c r="AC10" s="13"/>
      <c r="AD10" s="12" t="s">
        <v>131</v>
      </c>
    </row>
    <row r="11" spans="1:30" ht="21" x14ac:dyDescent="0.35">
      <c r="A11" s="18"/>
      <c r="B11" s="12"/>
      <c r="C11" s="12"/>
      <c r="D11" s="12"/>
      <c r="E11" s="12"/>
      <c r="F11" s="43"/>
      <c r="G11" s="44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12"/>
    </row>
    <row r="12" spans="1:30" ht="21" x14ac:dyDescent="0.35">
      <c r="A12" s="18"/>
      <c r="B12" s="12"/>
      <c r="C12" s="12"/>
      <c r="D12" s="12"/>
      <c r="E12" s="12"/>
      <c r="F12" s="14"/>
      <c r="G12" s="19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21" x14ac:dyDescent="0.35">
      <c r="A13" s="18"/>
      <c r="B13" s="12"/>
      <c r="C13" s="12"/>
      <c r="D13" s="12"/>
      <c r="E13" s="12"/>
      <c r="F13" s="14"/>
      <c r="G13" s="19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21" x14ac:dyDescent="0.35">
      <c r="A14" s="18"/>
      <c r="B14" s="12"/>
      <c r="C14" s="12"/>
      <c r="D14" s="12"/>
      <c r="E14" s="12"/>
      <c r="F14" s="14"/>
      <c r="G14" s="19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ht="21" x14ac:dyDescent="0.35">
      <c r="A15" s="18"/>
      <c r="B15" s="12"/>
      <c r="C15" s="12"/>
      <c r="D15" s="12"/>
      <c r="E15" s="12"/>
      <c r="F15" s="14"/>
      <c r="G15" s="19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21" x14ac:dyDescent="0.35">
      <c r="A16" s="18"/>
      <c r="B16" s="12"/>
      <c r="C16" s="12"/>
      <c r="D16" s="12"/>
      <c r="E16" s="12"/>
      <c r="F16" s="14"/>
      <c r="G16" s="19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21" x14ac:dyDescent="0.35">
      <c r="A17" s="18"/>
      <c r="B17" s="12"/>
      <c r="C17" s="12"/>
      <c r="D17" s="12"/>
      <c r="E17" s="12"/>
      <c r="F17" s="14"/>
      <c r="G17" s="19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21" x14ac:dyDescent="0.35">
      <c r="A18" s="18"/>
      <c r="B18" s="12"/>
      <c r="C18" s="12"/>
      <c r="D18" s="12"/>
      <c r="E18" s="12"/>
      <c r="F18" s="14"/>
      <c r="G18" s="19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21" x14ac:dyDescent="0.35">
      <c r="A19" s="18"/>
      <c r="B19" s="12"/>
      <c r="C19" s="12"/>
      <c r="D19" s="12"/>
      <c r="E19" s="12"/>
      <c r="F19" s="14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21" x14ac:dyDescent="0.35">
      <c r="A20" s="18"/>
      <c r="B20" s="12"/>
      <c r="C20" s="12"/>
      <c r="D20" s="12"/>
      <c r="E20" s="12"/>
      <c r="F20" s="14"/>
      <c r="G20" s="19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21" x14ac:dyDescent="0.35">
      <c r="A21" s="20"/>
      <c r="B21" s="11"/>
      <c r="C21" s="14"/>
      <c r="D21" s="14"/>
      <c r="E21" s="14"/>
      <c r="F21" s="14"/>
      <c r="G21" s="19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21" x14ac:dyDescent="0.35">
      <c r="A22" s="18"/>
      <c r="B22" s="12"/>
      <c r="C22" s="12"/>
      <c r="D22" s="12"/>
      <c r="E22" s="12"/>
      <c r="F22" s="14"/>
      <c r="G22" s="19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21" x14ac:dyDescent="0.35">
      <c r="A23" s="16"/>
      <c r="B23" s="15"/>
      <c r="C23" s="15"/>
      <c r="D23" s="15"/>
      <c r="E23" s="15"/>
      <c r="F23" s="45"/>
      <c r="G23" s="46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ht="21" x14ac:dyDescent="0.2">
      <c r="A24" s="2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9"/>
      <c r="Q24" s="39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7"/>
      <c r="AC24" s="1"/>
      <c r="AD24" s="1"/>
    </row>
    <row r="25" spans="1:30" ht="21" x14ac:dyDescent="0.2">
      <c r="A25" s="21"/>
      <c r="B25" s="64" t="s">
        <v>122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47"/>
      <c r="Q25" s="47"/>
      <c r="R25" s="24"/>
      <c r="S25" s="24"/>
      <c r="T25" s="24"/>
      <c r="U25" s="24"/>
      <c r="V25" s="24"/>
      <c r="W25" s="24"/>
      <c r="X25" s="24"/>
      <c r="Y25" s="24"/>
      <c r="Z25" s="24"/>
      <c r="AA25" s="22"/>
      <c r="AB25" s="22"/>
      <c r="AC25" s="1"/>
      <c r="AD25" s="1"/>
    </row>
    <row r="26" spans="1:30" ht="21" x14ac:dyDescent="0.2">
      <c r="A26" s="21"/>
      <c r="B26" s="22"/>
      <c r="C26" s="23"/>
      <c r="D26" s="24"/>
      <c r="E26" s="24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24"/>
      <c r="S26" s="24"/>
      <c r="T26" s="24"/>
      <c r="U26" s="24"/>
      <c r="V26" s="24"/>
      <c r="W26" s="24"/>
      <c r="X26" s="24"/>
      <c r="Y26" s="24"/>
      <c r="Z26" s="24"/>
      <c r="AA26" s="22"/>
      <c r="AB26" s="22"/>
      <c r="AC26" s="1"/>
      <c r="AD26" s="1"/>
    </row>
  </sheetData>
  <mergeCells count="22">
    <mergeCell ref="A1:AD1"/>
    <mergeCell ref="F5:K5"/>
    <mergeCell ref="L6:M6"/>
    <mergeCell ref="N6:O6"/>
    <mergeCell ref="P6:Q6"/>
    <mergeCell ref="X6:Y6"/>
    <mergeCell ref="AB6:AC6"/>
    <mergeCell ref="R6:S6"/>
    <mergeCell ref="V6:W6"/>
    <mergeCell ref="L5:Q5"/>
    <mergeCell ref="A6:B6"/>
    <mergeCell ref="B2:AD2"/>
    <mergeCell ref="B3:AD3"/>
    <mergeCell ref="A4:B5"/>
    <mergeCell ref="R5:W5"/>
    <mergeCell ref="X5:AC5"/>
    <mergeCell ref="J6:K6"/>
    <mergeCell ref="F4:AC4"/>
    <mergeCell ref="Z6:AA6"/>
    <mergeCell ref="T6:U6"/>
    <mergeCell ref="F6:G6"/>
    <mergeCell ref="H6:I6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8"/>
  <sheetViews>
    <sheetView view="pageLayout" topLeftCell="O1" zoomScale="115" zoomScaleNormal="100" zoomScalePageLayoutView="115" workbookViewId="0">
      <selection activeCell="T7" sqref="T7:AE7"/>
    </sheetView>
  </sheetViews>
  <sheetFormatPr defaultRowHeight="14.25" x14ac:dyDescent="0.2"/>
  <cols>
    <col min="1" max="1" width="2.875" style="232" bestFit="1" customWidth="1"/>
    <col min="2" max="2" width="55.375" style="232" customWidth="1"/>
    <col min="3" max="3" width="11" style="232" bestFit="1" customWidth="1"/>
    <col min="4" max="4" width="7.5" style="232" bestFit="1" customWidth="1"/>
    <col min="5" max="5" width="8.5" style="232" customWidth="1"/>
    <col min="6" max="6" width="10" style="232" bestFit="1" customWidth="1"/>
    <col min="7" max="7" width="9.125" style="232" customWidth="1"/>
    <col min="8" max="8" width="9" style="232" bestFit="1" customWidth="1"/>
    <col min="9" max="9" width="8.875" style="232" bestFit="1" customWidth="1"/>
    <col min="10" max="14" width="9" style="232" customWidth="1"/>
    <col min="15" max="15" width="7.625" style="232" customWidth="1"/>
    <col min="16" max="16" width="9" style="232" bestFit="1" customWidth="1"/>
    <col min="17" max="17" width="9.625" style="232" customWidth="1"/>
    <col min="18" max="18" width="14" style="232" customWidth="1"/>
    <col min="19" max="19" width="10.5" style="232" customWidth="1"/>
    <col min="20" max="20" width="5.875" style="232" customWidth="1"/>
    <col min="21" max="21" width="8.5" style="232" customWidth="1"/>
    <col min="22" max="22" width="10" style="232" customWidth="1"/>
    <col min="23" max="25" width="8.5" style="232" customWidth="1"/>
    <col min="26" max="26" width="7.5" style="232" bestFit="1" customWidth="1"/>
    <col min="27" max="31" width="9" style="232" customWidth="1"/>
    <col min="32" max="32" width="21.875" style="232" bestFit="1" customWidth="1"/>
    <col min="33" max="16384" width="9" style="232"/>
  </cols>
  <sheetData>
    <row r="1" spans="1:33" ht="21" x14ac:dyDescent="0.2">
      <c r="A1" s="543"/>
      <c r="B1" s="1848" t="s">
        <v>132</v>
      </c>
      <c r="C1" s="1848"/>
      <c r="D1" s="1848"/>
      <c r="E1" s="1848"/>
      <c r="F1" s="1848"/>
      <c r="G1" s="1848"/>
      <c r="H1" s="1848"/>
      <c r="I1" s="1848"/>
      <c r="J1" s="1848"/>
      <c r="K1" s="1848"/>
      <c r="L1" s="1848"/>
      <c r="M1" s="1848"/>
      <c r="N1" s="1848"/>
      <c r="O1" s="1848"/>
      <c r="P1" s="1848"/>
    </row>
    <row r="2" spans="1:33" ht="18.75" x14ac:dyDescent="0.2">
      <c r="A2" s="544"/>
      <c r="B2" s="545"/>
      <c r="C2" s="70"/>
      <c r="D2" s="546"/>
      <c r="E2" s="547" t="s">
        <v>133</v>
      </c>
      <c r="F2" s="548"/>
      <c r="G2" s="548"/>
      <c r="H2" s="548"/>
      <c r="I2" s="548"/>
      <c r="J2" s="548"/>
      <c r="K2" s="548"/>
      <c r="L2" s="548"/>
      <c r="M2" s="548"/>
      <c r="N2" s="546"/>
      <c r="O2" s="546"/>
      <c r="P2" s="74" t="s">
        <v>134</v>
      </c>
    </row>
    <row r="3" spans="1:33" ht="21" x14ac:dyDescent="0.2">
      <c r="A3" s="1849" t="s">
        <v>135</v>
      </c>
      <c r="B3" s="1850"/>
      <c r="C3" s="1855" t="s">
        <v>136</v>
      </c>
      <c r="D3" s="1858" t="s">
        <v>137</v>
      </c>
      <c r="E3" s="1859"/>
      <c r="F3" s="1859"/>
      <c r="G3" s="1859"/>
      <c r="H3" s="1859"/>
      <c r="I3" s="1859"/>
      <c r="J3" s="1859"/>
      <c r="K3" s="1859"/>
      <c r="L3" s="1859"/>
      <c r="M3" s="1859"/>
      <c r="N3" s="1859"/>
      <c r="O3" s="1860"/>
      <c r="P3" s="1861" t="s">
        <v>138</v>
      </c>
      <c r="Q3" s="1871"/>
      <c r="R3" s="1451"/>
    </row>
    <row r="4" spans="1:33" ht="21" x14ac:dyDescent="0.2">
      <c r="A4" s="1851"/>
      <c r="B4" s="1852"/>
      <c r="C4" s="1856"/>
      <c r="D4" s="1864" t="s">
        <v>42</v>
      </c>
      <c r="E4" s="1864"/>
      <c r="F4" s="1864"/>
      <c r="G4" s="1864" t="s">
        <v>43</v>
      </c>
      <c r="H4" s="1864"/>
      <c r="I4" s="1864"/>
      <c r="J4" s="1864" t="s">
        <v>44</v>
      </c>
      <c r="K4" s="1864"/>
      <c r="L4" s="1864"/>
      <c r="M4" s="1864" t="s">
        <v>45</v>
      </c>
      <c r="N4" s="1864"/>
      <c r="O4" s="1864"/>
      <c r="P4" s="1862"/>
      <c r="Q4" s="1871"/>
      <c r="R4" s="1865" t="s">
        <v>578</v>
      </c>
      <c r="S4" s="1866"/>
      <c r="T4" s="1864" t="s">
        <v>42</v>
      </c>
      <c r="U4" s="1864"/>
      <c r="V4" s="1864"/>
      <c r="W4" s="1864" t="s">
        <v>43</v>
      </c>
      <c r="X4" s="1864"/>
      <c r="Y4" s="1864"/>
      <c r="Z4" s="1864" t="s">
        <v>44</v>
      </c>
      <c r="AA4" s="1864"/>
      <c r="AB4" s="1864"/>
      <c r="AC4" s="1864" t="s">
        <v>45</v>
      </c>
      <c r="AD4" s="1864"/>
      <c r="AE4" s="1864"/>
    </row>
    <row r="5" spans="1:33" ht="21" x14ac:dyDescent="0.2">
      <c r="A5" s="1851"/>
      <c r="B5" s="1852"/>
      <c r="C5" s="1856"/>
      <c r="D5" s="145" t="s">
        <v>50</v>
      </c>
      <c r="E5" s="441" t="s">
        <v>51</v>
      </c>
      <c r="F5" s="441" t="s">
        <v>52</v>
      </c>
      <c r="G5" s="441" t="s">
        <v>53</v>
      </c>
      <c r="H5" s="441" t="s">
        <v>54</v>
      </c>
      <c r="I5" s="441" t="s">
        <v>55</v>
      </c>
      <c r="J5" s="441" t="s">
        <v>56</v>
      </c>
      <c r="K5" s="441" t="s">
        <v>57</v>
      </c>
      <c r="L5" s="441" t="s">
        <v>58</v>
      </c>
      <c r="M5" s="441" t="s">
        <v>59</v>
      </c>
      <c r="N5" s="441" t="s">
        <v>60</v>
      </c>
      <c r="O5" s="441" t="s">
        <v>61</v>
      </c>
      <c r="P5" s="1862"/>
      <c r="Q5" s="1871"/>
      <c r="R5" s="1867"/>
      <c r="S5" s="1868"/>
      <c r="T5" s="145" t="s">
        <v>50</v>
      </c>
      <c r="U5" s="1227" t="s">
        <v>51</v>
      </c>
      <c r="V5" s="1227" t="s">
        <v>52</v>
      </c>
      <c r="W5" s="1227" t="s">
        <v>53</v>
      </c>
      <c r="X5" s="1227" t="s">
        <v>54</v>
      </c>
      <c r="Y5" s="1227" t="s">
        <v>55</v>
      </c>
      <c r="Z5" s="1227" t="s">
        <v>56</v>
      </c>
      <c r="AA5" s="1227" t="s">
        <v>57</v>
      </c>
      <c r="AB5" s="1227" t="s">
        <v>58</v>
      </c>
      <c r="AC5" s="1227" t="s">
        <v>59</v>
      </c>
      <c r="AD5" s="1227" t="s">
        <v>60</v>
      </c>
      <c r="AE5" s="1227" t="s">
        <v>61</v>
      </c>
    </row>
    <row r="6" spans="1:33" ht="21" x14ac:dyDescent="0.2">
      <c r="A6" s="1853"/>
      <c r="B6" s="1854"/>
      <c r="C6" s="1857"/>
      <c r="D6" s="148">
        <v>62</v>
      </c>
      <c r="E6" s="148">
        <v>62</v>
      </c>
      <c r="F6" s="148">
        <v>62</v>
      </c>
      <c r="G6" s="148">
        <v>63</v>
      </c>
      <c r="H6" s="148">
        <v>63</v>
      </c>
      <c r="I6" s="148">
        <v>63</v>
      </c>
      <c r="J6" s="148">
        <v>63</v>
      </c>
      <c r="K6" s="148">
        <v>63</v>
      </c>
      <c r="L6" s="148">
        <v>63</v>
      </c>
      <c r="M6" s="148">
        <v>63</v>
      </c>
      <c r="N6" s="148">
        <v>63</v>
      </c>
      <c r="O6" s="148">
        <v>63</v>
      </c>
      <c r="P6" s="1863"/>
      <c r="Q6" s="1871"/>
      <c r="R6" s="1869"/>
      <c r="S6" s="1870"/>
      <c r="T6" s="148">
        <v>62</v>
      </c>
      <c r="U6" s="148">
        <v>62</v>
      </c>
      <c r="V6" s="148">
        <v>62</v>
      </c>
      <c r="W6" s="148">
        <v>63</v>
      </c>
      <c r="X6" s="148">
        <v>63</v>
      </c>
      <c r="Y6" s="148">
        <v>63</v>
      </c>
      <c r="Z6" s="148">
        <v>63</v>
      </c>
      <c r="AA6" s="148">
        <v>63</v>
      </c>
      <c r="AB6" s="148">
        <v>63</v>
      </c>
      <c r="AC6" s="148">
        <v>63</v>
      </c>
      <c r="AD6" s="148">
        <v>63</v>
      </c>
      <c r="AE6" s="148">
        <v>63</v>
      </c>
    </row>
    <row r="7" spans="1:33" s="555" customFormat="1" ht="21" x14ac:dyDescent="0.2">
      <c r="A7" s="1384"/>
      <c r="B7" s="1385"/>
      <c r="C7" s="1453">
        <f>SUM(D7:O7)</f>
        <v>100</v>
      </c>
      <c r="D7" s="1882">
        <f>D8*100/C9</f>
        <v>53.873192461848113</v>
      </c>
      <c r="E7" s="1883"/>
      <c r="F7" s="1884"/>
      <c r="G7" s="1882">
        <f>G8*100/C9</f>
        <v>42.762596938568358</v>
      </c>
      <c r="H7" s="1883"/>
      <c r="I7" s="1884"/>
      <c r="J7" s="1882">
        <f>J8*100/C9</f>
        <v>2.9775197260681852</v>
      </c>
      <c r="K7" s="1883"/>
      <c r="L7" s="1884"/>
      <c r="M7" s="1882">
        <f>M8*100/C9</f>
        <v>0.38669087351534875</v>
      </c>
      <c r="N7" s="1883"/>
      <c r="O7" s="1884"/>
      <c r="P7" s="1386"/>
      <c r="Q7" s="554"/>
      <c r="R7" s="1878">
        <f>SUM(T7:AE7)</f>
        <v>100</v>
      </c>
      <c r="S7" s="1879"/>
      <c r="T7" s="1875">
        <f>T8*100/R8</f>
        <v>61.530441689973024</v>
      </c>
      <c r="U7" s="1876"/>
      <c r="V7" s="1877"/>
      <c r="W7" s="1875">
        <f>W8*100/R8</f>
        <v>37.344233537987982</v>
      </c>
      <c r="X7" s="1876"/>
      <c r="Y7" s="1877"/>
      <c r="Z7" s="1875">
        <f>Z8*100/R8</f>
        <v>1.1253247720389892</v>
      </c>
      <c r="AA7" s="1876"/>
      <c r="AB7" s="1877"/>
      <c r="AC7" s="1875">
        <f>AC8*100/R8</f>
        <v>0</v>
      </c>
      <c r="AD7" s="1876"/>
      <c r="AE7" s="1877"/>
      <c r="AF7" s="1490"/>
      <c r="AG7" s="1491"/>
    </row>
    <row r="8" spans="1:33" s="555" customFormat="1" ht="21" x14ac:dyDescent="0.2">
      <c r="A8" s="1384"/>
      <c r="B8" s="1385"/>
      <c r="C8" s="1452"/>
      <c r="D8" s="1885">
        <f>SUM(D9:F9)</f>
        <v>2786370</v>
      </c>
      <c r="E8" s="1886"/>
      <c r="F8" s="1887"/>
      <c r="G8" s="1885">
        <f>SUM(G9:I9)</f>
        <v>2211720</v>
      </c>
      <c r="H8" s="1886"/>
      <c r="I8" s="1887"/>
      <c r="J8" s="1885">
        <f>SUM(J9:L9)</f>
        <v>154000</v>
      </c>
      <c r="K8" s="1886"/>
      <c r="L8" s="1887"/>
      <c r="M8" s="1885">
        <f>SUM(M9:O9)</f>
        <v>20000</v>
      </c>
      <c r="N8" s="1886"/>
      <c r="O8" s="1887"/>
      <c r="P8" s="1386"/>
      <c r="Q8" s="554"/>
      <c r="R8" s="1880">
        <f>SUM(T8:AE8)</f>
        <v>3021350</v>
      </c>
      <c r="S8" s="1881"/>
      <c r="T8" s="1872">
        <f>SUM(T9:V9)</f>
        <v>1859050</v>
      </c>
      <c r="U8" s="1873"/>
      <c r="V8" s="1874"/>
      <c r="W8" s="1872">
        <f>SUM(W9:Y9)</f>
        <v>1128300</v>
      </c>
      <c r="X8" s="1873"/>
      <c r="Y8" s="1874"/>
      <c r="Z8" s="1872">
        <f>SUM(Z9:AB9)</f>
        <v>34000</v>
      </c>
      <c r="AA8" s="1873"/>
      <c r="AB8" s="1874"/>
      <c r="AC8" s="1872">
        <f>SUM(AC9:AE9)</f>
        <v>0</v>
      </c>
      <c r="AD8" s="1873"/>
      <c r="AE8" s="1874"/>
      <c r="AF8" s="1492"/>
    </row>
    <row r="9" spans="1:33" s="555" customFormat="1" ht="37.5" x14ac:dyDescent="0.2">
      <c r="A9" s="551"/>
      <c r="B9" s="552" t="s">
        <v>139</v>
      </c>
      <c r="C9" s="553">
        <f>C10+C81+C100+C107+C96+C111+C198</f>
        <v>5172090</v>
      </c>
      <c r="D9" s="553">
        <f t="shared" ref="D9:O9" si="0">D10+D81+D100+D107+D96+D111+D198</f>
        <v>37350</v>
      </c>
      <c r="E9" s="553">
        <f t="shared" si="0"/>
        <v>693050</v>
      </c>
      <c r="F9" s="553">
        <f t="shared" si="0"/>
        <v>2055970</v>
      </c>
      <c r="G9" s="553">
        <f t="shared" si="0"/>
        <v>1175210</v>
      </c>
      <c r="H9" s="553">
        <f t="shared" si="0"/>
        <v>581560</v>
      </c>
      <c r="I9" s="553">
        <f t="shared" si="0"/>
        <v>454950</v>
      </c>
      <c r="J9" s="553">
        <f t="shared" si="0"/>
        <v>72800</v>
      </c>
      <c r="K9" s="553">
        <f t="shared" si="0"/>
        <v>61200</v>
      </c>
      <c r="L9" s="553">
        <f t="shared" si="0"/>
        <v>20000</v>
      </c>
      <c r="M9" s="553">
        <f t="shared" si="0"/>
        <v>20000</v>
      </c>
      <c r="N9" s="553">
        <f t="shared" si="0"/>
        <v>0</v>
      </c>
      <c r="O9" s="553">
        <f t="shared" si="0"/>
        <v>0</v>
      </c>
      <c r="P9" s="1386"/>
      <c r="Q9" s="554"/>
      <c r="R9" s="1485" t="s">
        <v>579</v>
      </c>
      <c r="S9" s="1483">
        <f>R8*100/C9</f>
        <v>58.416423534779945</v>
      </c>
      <c r="T9" s="1484">
        <f>D20+D21+D28+D29+D32+D33+D35+D36+D38+D42+D43+D46+D47+D56+D58+D99+D134+D148+D153+D156+D168+D173+D174+D177+D187+D193+D196+D197+D203+D207+D208+D210+D67+D76+D78+D80+D116+D117+D120+D129+D140+D141+D124</f>
        <v>0</v>
      </c>
      <c r="U9" s="1484">
        <f>E20+E21+E28+E29+E32+E33+E35+E36+E38+E42+E43+E46+E47+E56+E58+E99+E134+E148+E153+E156+E168+E173+E174+E177+E187+E193+E196+E197+E203+E207+E208+E210+E67+E76+E78+E80+E116+E117+E120+E129+E140+E141+E124</f>
        <v>234900</v>
      </c>
      <c r="V9" s="1484">
        <f>F20+F21+F28+F29+F32+F33+F35+F36+F38+F42+F43+F46+F47+F56+F99+F134+F148+F153+F156+F168+F173+F174+F177+F187+F193+F196+F197+F203+F207+F208+F210+F67+F76+F78+F80+F116+F117+F120+F129+F140+F141+F124</f>
        <v>1624150</v>
      </c>
      <c r="W9" s="1484">
        <f>G20+G21+G28+G29+G32+G33+G35+G36+G38+G42+G43+G46+G47+G56+F58+G99+G134+G148+G153+G156+G168+G173+G174+G177+G187+G193+G196+G197+G203+G207+G208+G210+G67+G76+G78+G80+G116+G117+G120+G129+G140+G141+G124</f>
        <v>776750</v>
      </c>
      <c r="X9" s="1484">
        <f t="shared" ref="X9:AE9" si="1">H20+H21+H28+H29+H32+H33+H35+H36+H38+H42+H43+H46+H47+H56+H58+H99+H134+H148+H153+H156+H168+H173+H174+H177+H187+H193+H196+H197+H203+H207+H208+H210+H67+H76+H78+H80+H116+H117+H120+H129+H140+H141+H124</f>
        <v>232100</v>
      </c>
      <c r="Y9" s="1484">
        <f t="shared" si="1"/>
        <v>119450</v>
      </c>
      <c r="Z9" s="1484">
        <f t="shared" si="1"/>
        <v>32800</v>
      </c>
      <c r="AA9" s="1484">
        <f t="shared" si="1"/>
        <v>1200</v>
      </c>
      <c r="AB9" s="1484">
        <f t="shared" si="1"/>
        <v>0</v>
      </c>
      <c r="AC9" s="1484">
        <f t="shared" si="1"/>
        <v>0</v>
      </c>
      <c r="AD9" s="1484">
        <f t="shared" si="1"/>
        <v>0</v>
      </c>
      <c r="AE9" s="1484">
        <f t="shared" si="1"/>
        <v>0</v>
      </c>
      <c r="AF9" s="1492"/>
    </row>
    <row r="10" spans="1:33" ht="24.75" customHeight="1" thickBot="1" x14ac:dyDescent="0.25">
      <c r="A10" s="564" t="s">
        <v>67</v>
      </c>
      <c r="B10" s="1472"/>
      <c r="C10" s="496">
        <f>C11</f>
        <v>570600</v>
      </c>
      <c r="D10" s="496">
        <f t="shared" ref="D10:P12" si="2">D11</f>
        <v>0</v>
      </c>
      <c r="E10" s="556">
        <f>E11</f>
        <v>159500</v>
      </c>
      <c r="F10" s="496">
        <f t="shared" si="2"/>
        <v>254250</v>
      </c>
      <c r="G10" s="496">
        <f t="shared" si="2"/>
        <v>63850</v>
      </c>
      <c r="H10" s="496">
        <f t="shared" si="2"/>
        <v>56000</v>
      </c>
      <c r="I10" s="496">
        <f t="shared" si="2"/>
        <v>37000</v>
      </c>
      <c r="J10" s="496">
        <f t="shared" si="2"/>
        <v>0</v>
      </c>
      <c r="K10" s="496">
        <f t="shared" si="2"/>
        <v>0</v>
      </c>
      <c r="L10" s="496">
        <f t="shared" si="2"/>
        <v>0</v>
      </c>
      <c r="M10" s="496">
        <f t="shared" si="2"/>
        <v>0</v>
      </c>
      <c r="N10" s="496">
        <f t="shared" si="2"/>
        <v>0</v>
      </c>
      <c r="O10" s="496">
        <f t="shared" si="2"/>
        <v>0</v>
      </c>
      <c r="P10" s="497"/>
      <c r="Q10" s="405"/>
      <c r="R10" s="405"/>
      <c r="S10" s="557"/>
      <c r="T10" s="550"/>
      <c r="U10" s="558"/>
      <c r="V10" s="549"/>
    </row>
    <row r="11" spans="1:33" ht="21.75" thickBot="1" x14ac:dyDescent="0.25">
      <c r="A11" s="565" t="s">
        <v>68</v>
      </c>
      <c r="B11" s="109"/>
      <c r="C11" s="126">
        <f>C12</f>
        <v>570600</v>
      </c>
      <c r="D11" s="126">
        <f t="shared" si="2"/>
        <v>0</v>
      </c>
      <c r="E11" s="126">
        <f t="shared" si="2"/>
        <v>159500</v>
      </c>
      <c r="F11" s="126">
        <f t="shared" si="2"/>
        <v>254250</v>
      </c>
      <c r="G11" s="126">
        <f t="shared" si="2"/>
        <v>63850</v>
      </c>
      <c r="H11" s="126">
        <f t="shared" si="2"/>
        <v>56000</v>
      </c>
      <c r="I11" s="126">
        <f t="shared" si="2"/>
        <v>37000</v>
      </c>
      <c r="J11" s="126">
        <f t="shared" si="2"/>
        <v>0</v>
      </c>
      <c r="K11" s="126">
        <f t="shared" si="2"/>
        <v>0</v>
      </c>
      <c r="L11" s="126">
        <f t="shared" si="2"/>
        <v>0</v>
      </c>
      <c r="M11" s="126">
        <f t="shared" si="2"/>
        <v>0</v>
      </c>
      <c r="N11" s="126">
        <f t="shared" si="2"/>
        <v>0</v>
      </c>
      <c r="O11" s="126">
        <f t="shared" si="2"/>
        <v>0</v>
      </c>
      <c r="P11" s="110"/>
    </row>
    <row r="12" spans="1:33" ht="21" x14ac:dyDescent="0.2">
      <c r="A12" s="498"/>
      <c r="B12" s="107" t="s">
        <v>69</v>
      </c>
      <c r="C12" s="127">
        <f>C13</f>
        <v>570600</v>
      </c>
      <c r="D12" s="127">
        <f t="shared" si="2"/>
        <v>0</v>
      </c>
      <c r="E12" s="127">
        <f t="shared" si="2"/>
        <v>159500</v>
      </c>
      <c r="F12" s="127">
        <f t="shared" si="2"/>
        <v>254250</v>
      </c>
      <c r="G12" s="127">
        <f t="shared" si="2"/>
        <v>63850</v>
      </c>
      <c r="H12" s="127">
        <f t="shared" si="2"/>
        <v>56000</v>
      </c>
      <c r="I12" s="127">
        <f t="shared" si="2"/>
        <v>37000</v>
      </c>
      <c r="J12" s="127">
        <f t="shared" si="2"/>
        <v>0</v>
      </c>
      <c r="K12" s="127">
        <f t="shared" si="2"/>
        <v>0</v>
      </c>
      <c r="L12" s="127">
        <f t="shared" si="2"/>
        <v>0</v>
      </c>
      <c r="M12" s="127">
        <f t="shared" si="2"/>
        <v>0</v>
      </c>
      <c r="N12" s="127">
        <f t="shared" si="2"/>
        <v>0</v>
      </c>
      <c r="O12" s="127">
        <f t="shared" si="2"/>
        <v>0</v>
      </c>
      <c r="P12" s="127">
        <f t="shared" si="2"/>
        <v>0</v>
      </c>
    </row>
    <row r="13" spans="1:33" ht="21" x14ac:dyDescent="0.2">
      <c r="A13" s="499"/>
      <c r="B13" s="32" t="s">
        <v>70</v>
      </c>
      <c r="C13" s="115">
        <f t="shared" ref="C13:I13" si="3">C14+C25+C64</f>
        <v>570600</v>
      </c>
      <c r="D13" s="115">
        <f t="shared" si="3"/>
        <v>0</v>
      </c>
      <c r="E13" s="115">
        <f t="shared" si="3"/>
        <v>159500</v>
      </c>
      <c r="F13" s="115">
        <f t="shared" si="3"/>
        <v>254250</v>
      </c>
      <c r="G13" s="115">
        <f t="shared" si="3"/>
        <v>63850</v>
      </c>
      <c r="H13" s="115">
        <f t="shared" si="3"/>
        <v>56000</v>
      </c>
      <c r="I13" s="115">
        <f t="shared" si="3"/>
        <v>37000</v>
      </c>
      <c r="J13" s="115">
        <f t="shared" ref="J13:P13" si="4">J14+J25+J64</f>
        <v>0</v>
      </c>
      <c r="K13" s="115">
        <f t="shared" si="4"/>
        <v>0</v>
      </c>
      <c r="L13" s="115">
        <f t="shared" si="4"/>
        <v>0</v>
      </c>
      <c r="M13" s="115">
        <f t="shared" si="4"/>
        <v>0</v>
      </c>
      <c r="N13" s="115">
        <f t="shared" si="4"/>
        <v>0</v>
      </c>
      <c r="O13" s="115">
        <f t="shared" si="4"/>
        <v>0</v>
      </c>
      <c r="P13" s="115">
        <f t="shared" si="4"/>
        <v>0</v>
      </c>
    </row>
    <row r="14" spans="1:33" ht="21" x14ac:dyDescent="0.2">
      <c r="A14" s="500"/>
      <c r="B14" s="112" t="s">
        <v>71</v>
      </c>
      <c r="C14" s="124">
        <f t="shared" ref="C14:I14" si="5">C15+C22</f>
        <v>68200</v>
      </c>
      <c r="D14" s="124">
        <f t="shared" si="5"/>
        <v>0</v>
      </c>
      <c r="E14" s="124">
        <f t="shared" si="5"/>
        <v>0</v>
      </c>
      <c r="F14" s="124">
        <f t="shared" si="5"/>
        <v>43000</v>
      </c>
      <c r="G14" s="124">
        <f t="shared" si="5"/>
        <v>15200</v>
      </c>
      <c r="H14" s="124">
        <f t="shared" si="5"/>
        <v>0</v>
      </c>
      <c r="I14" s="124">
        <f t="shared" si="5"/>
        <v>10000</v>
      </c>
      <c r="J14" s="124">
        <f t="shared" ref="J14:P14" si="6">J15+J22</f>
        <v>0</v>
      </c>
      <c r="K14" s="124">
        <f t="shared" si="6"/>
        <v>0</v>
      </c>
      <c r="L14" s="124">
        <f t="shared" si="6"/>
        <v>0</v>
      </c>
      <c r="M14" s="124">
        <f t="shared" si="6"/>
        <v>0</v>
      </c>
      <c r="N14" s="124">
        <f t="shared" si="6"/>
        <v>0</v>
      </c>
      <c r="O14" s="124">
        <f t="shared" si="6"/>
        <v>0</v>
      </c>
      <c r="P14" s="124">
        <f t="shared" si="6"/>
        <v>0</v>
      </c>
    </row>
    <row r="15" spans="1:33" ht="21" x14ac:dyDescent="0.2">
      <c r="A15" s="321"/>
      <c r="B15" s="241" t="s">
        <v>240</v>
      </c>
      <c r="C15" s="242">
        <f>SUM(C16:C21)</f>
        <v>58200</v>
      </c>
      <c r="D15" s="242">
        <f t="shared" ref="D15:P15" si="7">SUM(D16:D21)</f>
        <v>0</v>
      </c>
      <c r="E15" s="242">
        <f t="shared" si="7"/>
        <v>0</v>
      </c>
      <c r="F15" s="242">
        <f t="shared" si="7"/>
        <v>43000</v>
      </c>
      <c r="G15" s="242">
        <f t="shared" si="7"/>
        <v>15200</v>
      </c>
      <c r="H15" s="242">
        <f t="shared" si="7"/>
        <v>0</v>
      </c>
      <c r="I15" s="242">
        <f t="shared" si="7"/>
        <v>0</v>
      </c>
      <c r="J15" s="242">
        <f t="shared" si="7"/>
        <v>0</v>
      </c>
      <c r="K15" s="242">
        <f t="shared" si="7"/>
        <v>0</v>
      </c>
      <c r="L15" s="242">
        <f t="shared" si="7"/>
        <v>0</v>
      </c>
      <c r="M15" s="242">
        <f t="shared" si="7"/>
        <v>0</v>
      </c>
      <c r="N15" s="242">
        <f t="shared" si="7"/>
        <v>0</v>
      </c>
      <c r="O15" s="242">
        <f t="shared" si="7"/>
        <v>0</v>
      </c>
      <c r="P15" s="242">
        <f t="shared" si="7"/>
        <v>0</v>
      </c>
      <c r="Q15" s="501"/>
      <c r="R15" s="501"/>
    </row>
    <row r="16" spans="1:33" ht="21" x14ac:dyDescent="0.2">
      <c r="A16" s="309"/>
      <c r="B16" s="240" t="s">
        <v>241</v>
      </c>
      <c r="C16" s="240"/>
      <c r="D16" s="244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21"/>
      <c r="R16" s="221"/>
    </row>
    <row r="17" spans="1:19" ht="21" x14ac:dyDescent="0.2">
      <c r="A17" s="319"/>
      <c r="B17" s="195" t="s">
        <v>242</v>
      </c>
      <c r="C17" s="164">
        <f>SUM(D17:O17)</f>
        <v>3000</v>
      </c>
      <c r="D17" s="166"/>
      <c r="E17" s="164"/>
      <c r="F17" s="164">
        <v>3000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221"/>
      <c r="R17" s="221"/>
    </row>
    <row r="18" spans="1:19" ht="21" x14ac:dyDescent="0.2">
      <c r="A18" s="319"/>
      <c r="B18" s="195" t="s">
        <v>243</v>
      </c>
      <c r="C18" s="164">
        <f>SUM(D18:O18)</f>
        <v>2400</v>
      </c>
      <c r="D18" s="166"/>
      <c r="E18" s="164"/>
      <c r="F18" s="164"/>
      <c r="G18" s="164">
        <v>2400</v>
      </c>
      <c r="H18" s="164"/>
      <c r="I18" s="164"/>
      <c r="J18" s="164"/>
      <c r="K18" s="164"/>
      <c r="L18" s="164"/>
      <c r="M18" s="164"/>
      <c r="N18" s="164"/>
      <c r="O18" s="164"/>
      <c r="P18" s="164"/>
      <c r="Q18" s="221"/>
      <c r="R18" s="221"/>
    </row>
    <row r="19" spans="1:19" ht="21" x14ac:dyDescent="0.2">
      <c r="A19" s="319"/>
      <c r="B19" s="195" t="s">
        <v>244</v>
      </c>
      <c r="C19" s="164"/>
      <c r="D19" s="166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221"/>
      <c r="R19" s="221"/>
    </row>
    <row r="20" spans="1:19" ht="21" x14ac:dyDescent="0.2">
      <c r="A20" s="319"/>
      <c r="B20" s="195" t="s">
        <v>245</v>
      </c>
      <c r="C20" s="164">
        <f>SUM(D20:O20)</f>
        <v>12800</v>
      </c>
      <c r="D20" s="166"/>
      <c r="E20" s="164"/>
      <c r="F20" s="164"/>
      <c r="G20" s="164">
        <v>12800</v>
      </c>
      <c r="H20" s="164"/>
      <c r="I20" s="164"/>
      <c r="J20" s="164"/>
      <c r="K20" s="164"/>
      <c r="L20" s="164"/>
      <c r="M20" s="164"/>
      <c r="N20" s="164"/>
      <c r="O20" s="164"/>
      <c r="P20" s="164" t="s">
        <v>316</v>
      </c>
      <c r="Q20" s="221"/>
      <c r="R20" s="221"/>
      <c r="S20" s="401">
        <f>3021350-S9</f>
        <v>3021291.583576465</v>
      </c>
    </row>
    <row r="21" spans="1:19" ht="42.75" customHeight="1" x14ac:dyDescent="0.2">
      <c r="A21" s="541"/>
      <c r="B21" s="472" t="s">
        <v>246</v>
      </c>
      <c r="C21" s="1261">
        <f>SUM(D21:O21)</f>
        <v>40000</v>
      </c>
      <c r="D21" s="1458"/>
      <c r="E21" s="1261"/>
      <c r="F21" s="1261">
        <v>40000</v>
      </c>
      <c r="G21" s="1261"/>
      <c r="H21" s="1261"/>
      <c r="I21" s="1261"/>
      <c r="J21" s="1261"/>
      <c r="K21" s="1261"/>
      <c r="L21" s="1261"/>
      <c r="M21" s="1261"/>
      <c r="N21" s="1261"/>
      <c r="O21" s="1261"/>
      <c r="P21" s="1261" t="s">
        <v>316</v>
      </c>
      <c r="Q21" s="221"/>
      <c r="R21" s="221"/>
    </row>
    <row r="22" spans="1:19" ht="21" x14ac:dyDescent="0.2">
      <c r="A22" s="1454"/>
      <c r="B22" s="1455" t="s">
        <v>72</v>
      </c>
      <c r="C22" s="1456">
        <f>C24</f>
        <v>10000</v>
      </c>
      <c r="D22" s="1456">
        <f t="shared" ref="D22:I22" si="8">D24</f>
        <v>0</v>
      </c>
      <c r="E22" s="1456">
        <f t="shared" si="8"/>
        <v>0</v>
      </c>
      <c r="F22" s="1456">
        <f t="shared" si="8"/>
        <v>0</v>
      </c>
      <c r="G22" s="1456">
        <f t="shared" si="8"/>
        <v>0</v>
      </c>
      <c r="H22" s="1456">
        <f t="shared" si="8"/>
        <v>0</v>
      </c>
      <c r="I22" s="1456">
        <f t="shared" si="8"/>
        <v>10000</v>
      </c>
      <c r="J22" s="1456">
        <f t="shared" ref="J22:O22" si="9">J24</f>
        <v>0</v>
      </c>
      <c r="K22" s="1456">
        <f t="shared" si="9"/>
        <v>0</v>
      </c>
      <c r="L22" s="1456">
        <f t="shared" si="9"/>
        <v>0</v>
      </c>
      <c r="M22" s="1456">
        <f t="shared" si="9"/>
        <v>0</v>
      </c>
      <c r="N22" s="1456">
        <f t="shared" si="9"/>
        <v>0</v>
      </c>
      <c r="O22" s="1456">
        <f t="shared" si="9"/>
        <v>0</v>
      </c>
      <c r="P22" s="1457"/>
    </row>
    <row r="23" spans="1:19" ht="21" x14ac:dyDescent="0.2">
      <c r="A23" s="503"/>
      <c r="B23" s="12" t="s">
        <v>74</v>
      </c>
      <c r="C23" s="105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9" ht="35.25" customHeight="1" x14ac:dyDescent="0.2">
      <c r="A24" s="503"/>
      <c r="B24" s="114" t="s">
        <v>75</v>
      </c>
      <c r="C24" s="105">
        <f>SUM(D24:O24)</f>
        <v>10000</v>
      </c>
      <c r="D24" s="13"/>
      <c r="E24" s="12"/>
      <c r="F24" s="12"/>
      <c r="G24" s="12"/>
      <c r="H24" s="12"/>
      <c r="I24" s="162">
        <v>10000</v>
      </c>
      <c r="J24" s="162"/>
      <c r="K24" s="162"/>
      <c r="L24" s="162"/>
      <c r="M24" s="162"/>
      <c r="N24" s="162"/>
      <c r="O24" s="162"/>
      <c r="P24" s="12"/>
    </row>
    <row r="25" spans="1:19" ht="21" x14ac:dyDescent="0.2">
      <c r="A25" s="500"/>
      <c r="B25" s="112" t="s">
        <v>77</v>
      </c>
      <c r="C25" s="124">
        <f>C26+C48</f>
        <v>267400</v>
      </c>
      <c r="D25" s="124">
        <f t="shared" ref="D25:I25" si="10">D26+D48</f>
        <v>0</v>
      </c>
      <c r="E25" s="124">
        <f t="shared" si="10"/>
        <v>0</v>
      </c>
      <c r="F25" s="124">
        <f t="shared" si="10"/>
        <v>161150</v>
      </c>
      <c r="G25" s="124">
        <f t="shared" si="10"/>
        <v>28250</v>
      </c>
      <c r="H25" s="124">
        <f t="shared" si="10"/>
        <v>56000</v>
      </c>
      <c r="I25" s="124">
        <f t="shared" si="10"/>
        <v>22000</v>
      </c>
      <c r="J25" s="124"/>
      <c r="K25" s="124"/>
      <c r="L25" s="124"/>
      <c r="M25" s="124"/>
      <c r="N25" s="124"/>
      <c r="O25" s="124"/>
      <c r="P25" s="124"/>
    </row>
    <row r="26" spans="1:19" ht="21" x14ac:dyDescent="0.2">
      <c r="A26" s="502"/>
      <c r="B26" s="106" t="s">
        <v>78</v>
      </c>
      <c r="C26" s="123">
        <f>C27+C30+C39+C44</f>
        <v>134000</v>
      </c>
      <c r="D26" s="123">
        <f t="shared" ref="D26:I26" si="11">D27+D30+D39+D44</f>
        <v>0</v>
      </c>
      <c r="E26" s="123">
        <f t="shared" si="11"/>
        <v>0</v>
      </c>
      <c r="F26" s="123">
        <f t="shared" si="11"/>
        <v>70000</v>
      </c>
      <c r="G26" s="123">
        <f t="shared" si="11"/>
        <v>10000</v>
      </c>
      <c r="H26" s="123">
        <f t="shared" si="11"/>
        <v>46000</v>
      </c>
      <c r="I26" s="123">
        <f t="shared" si="11"/>
        <v>8000</v>
      </c>
      <c r="J26" s="123"/>
      <c r="K26" s="123"/>
      <c r="L26" s="123"/>
      <c r="M26" s="123"/>
      <c r="N26" s="123"/>
      <c r="O26" s="123"/>
      <c r="P26" s="123"/>
    </row>
    <row r="27" spans="1:19" ht="21" x14ac:dyDescent="0.2">
      <c r="A27" s="233"/>
      <c r="B27" s="234" t="s">
        <v>247</v>
      </c>
      <c r="C27" s="235">
        <f>SUM(C28:C29)</f>
        <v>50000</v>
      </c>
      <c r="D27" s="235">
        <f t="shared" ref="D27:I27" si="12">SUM(D28:D29)</f>
        <v>0</v>
      </c>
      <c r="E27" s="235">
        <f t="shared" si="12"/>
        <v>0</v>
      </c>
      <c r="F27" s="235">
        <f t="shared" si="12"/>
        <v>30000</v>
      </c>
      <c r="G27" s="235">
        <f t="shared" si="12"/>
        <v>0</v>
      </c>
      <c r="H27" s="235">
        <f t="shared" si="12"/>
        <v>20000</v>
      </c>
      <c r="I27" s="235">
        <f t="shared" si="12"/>
        <v>0</v>
      </c>
      <c r="J27" s="235">
        <f t="shared" ref="J27:O27" si="13">SUM(J28:J29)</f>
        <v>0</v>
      </c>
      <c r="K27" s="235">
        <f t="shared" si="13"/>
        <v>0</v>
      </c>
      <c r="L27" s="235">
        <f t="shared" si="13"/>
        <v>0</v>
      </c>
      <c r="M27" s="235">
        <f t="shared" si="13"/>
        <v>0</v>
      </c>
      <c r="N27" s="235">
        <f t="shared" si="13"/>
        <v>0</v>
      </c>
      <c r="O27" s="235">
        <f t="shared" si="13"/>
        <v>0</v>
      </c>
      <c r="P27" s="235"/>
    </row>
    <row r="28" spans="1:19" ht="37.5" x14ac:dyDescent="0.2">
      <c r="A28" s="229"/>
      <c r="B28" s="258" t="s">
        <v>250</v>
      </c>
      <c r="C28" s="246">
        <f>SUM(D28:O28)</f>
        <v>30000</v>
      </c>
      <c r="D28" s="246"/>
      <c r="E28" s="246"/>
      <c r="F28" s="246">
        <v>30000</v>
      </c>
      <c r="G28" s="246"/>
      <c r="H28" s="246"/>
      <c r="I28" s="246"/>
      <c r="J28" s="246"/>
      <c r="K28" s="246"/>
      <c r="L28" s="246"/>
      <c r="M28" s="246"/>
      <c r="N28" s="246"/>
      <c r="O28" s="246"/>
      <c r="P28" s="116" t="s">
        <v>316</v>
      </c>
      <c r="Q28" s="221"/>
      <c r="R28" s="221"/>
    </row>
    <row r="29" spans="1:19" ht="42" x14ac:dyDescent="0.2">
      <c r="A29" s="229"/>
      <c r="B29" s="195" t="s">
        <v>249</v>
      </c>
      <c r="C29" s="246">
        <f>SUM(D29:O29)</f>
        <v>20000</v>
      </c>
      <c r="D29" s="246"/>
      <c r="E29" s="246"/>
      <c r="F29" s="246"/>
      <c r="G29" s="246"/>
      <c r="H29" s="246">
        <v>20000</v>
      </c>
      <c r="I29" s="246"/>
      <c r="J29" s="246"/>
      <c r="K29" s="246"/>
      <c r="L29" s="246"/>
      <c r="M29" s="246"/>
      <c r="N29" s="246"/>
      <c r="O29" s="246"/>
      <c r="P29" s="116" t="s">
        <v>316</v>
      </c>
      <c r="Q29" s="221"/>
      <c r="R29" s="221"/>
    </row>
    <row r="30" spans="1:19" ht="21" x14ac:dyDescent="0.2">
      <c r="A30" s="229"/>
      <c r="B30" s="203" t="s">
        <v>251</v>
      </c>
      <c r="C30" s="236">
        <f>SUM(C31:C38)</f>
        <v>28000</v>
      </c>
      <c r="D30" s="236">
        <f t="shared" ref="D30:O30" si="14">SUM(D31:D38)</f>
        <v>0</v>
      </c>
      <c r="E30" s="236">
        <f t="shared" si="14"/>
        <v>0</v>
      </c>
      <c r="F30" s="236">
        <f t="shared" si="14"/>
        <v>10000</v>
      </c>
      <c r="G30" s="236">
        <f t="shared" si="14"/>
        <v>0</v>
      </c>
      <c r="H30" s="236">
        <f t="shared" si="14"/>
        <v>10000</v>
      </c>
      <c r="I30" s="236">
        <f t="shared" si="14"/>
        <v>8000</v>
      </c>
      <c r="J30" s="236">
        <f t="shared" si="14"/>
        <v>0</v>
      </c>
      <c r="K30" s="236">
        <f t="shared" si="14"/>
        <v>0</v>
      </c>
      <c r="L30" s="236">
        <f t="shared" si="14"/>
        <v>0</v>
      </c>
      <c r="M30" s="236">
        <f t="shared" si="14"/>
        <v>0</v>
      </c>
      <c r="N30" s="236">
        <f t="shared" si="14"/>
        <v>0</v>
      </c>
      <c r="O30" s="236">
        <f t="shared" si="14"/>
        <v>0</v>
      </c>
      <c r="P30" s="236"/>
      <c r="Q30" s="209"/>
      <c r="R30" s="209"/>
    </row>
    <row r="31" spans="1:19" ht="42" x14ac:dyDescent="0.2">
      <c r="A31" s="229"/>
      <c r="B31" s="195" t="s">
        <v>254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83"/>
      <c r="Q31" s="209"/>
      <c r="R31" s="209"/>
    </row>
    <row r="32" spans="1:19" ht="21" x14ac:dyDescent="0.2">
      <c r="A32" s="229"/>
      <c r="B32" s="203" t="s">
        <v>253</v>
      </c>
      <c r="C32" s="246">
        <f>SUM(D32:O32)</f>
        <v>4000</v>
      </c>
      <c r="D32" s="246"/>
      <c r="E32" s="246"/>
      <c r="F32" s="246">
        <v>4000</v>
      </c>
      <c r="G32" s="246"/>
      <c r="H32" s="246"/>
      <c r="I32" s="246"/>
      <c r="J32" s="246"/>
      <c r="K32" s="246"/>
      <c r="L32" s="246"/>
      <c r="M32" s="246"/>
      <c r="N32" s="246"/>
      <c r="O32" s="246"/>
      <c r="P32" s="116" t="s">
        <v>316</v>
      </c>
      <c r="Q32" s="221"/>
      <c r="R32" s="221"/>
    </row>
    <row r="33" spans="1:19" ht="21" x14ac:dyDescent="0.2">
      <c r="A33" s="229"/>
      <c r="B33" s="203" t="s">
        <v>255</v>
      </c>
      <c r="C33" s="246">
        <f>SUM(D33:O33)</f>
        <v>4000</v>
      </c>
      <c r="D33" s="246"/>
      <c r="E33" s="246"/>
      <c r="F33" s="246"/>
      <c r="G33" s="246"/>
      <c r="H33" s="246">
        <v>4000</v>
      </c>
      <c r="I33" s="246"/>
      <c r="J33" s="246"/>
      <c r="K33" s="246"/>
      <c r="L33" s="246"/>
      <c r="M33" s="246"/>
      <c r="N33" s="246"/>
      <c r="O33" s="246"/>
      <c r="P33" s="116" t="s">
        <v>316</v>
      </c>
      <c r="Q33" s="221"/>
      <c r="R33" s="221"/>
    </row>
    <row r="34" spans="1:19" ht="42" x14ac:dyDescent="0.2">
      <c r="A34" s="229"/>
      <c r="B34" s="195" t="s">
        <v>256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83"/>
      <c r="Q34" s="209"/>
      <c r="R34" s="209"/>
    </row>
    <row r="35" spans="1:19" ht="21" x14ac:dyDescent="0.2">
      <c r="A35" s="229"/>
      <c r="B35" s="203" t="s">
        <v>257</v>
      </c>
      <c r="C35" s="246">
        <f>SUM(D35:O35)</f>
        <v>6000</v>
      </c>
      <c r="D35" s="246"/>
      <c r="E35" s="246"/>
      <c r="F35" s="246">
        <v>6000</v>
      </c>
      <c r="G35" s="246"/>
      <c r="H35" s="246"/>
      <c r="I35" s="246"/>
      <c r="J35" s="246"/>
      <c r="K35" s="246"/>
      <c r="L35" s="246"/>
      <c r="M35" s="246"/>
      <c r="N35" s="246"/>
      <c r="O35" s="246"/>
      <c r="P35" s="116" t="s">
        <v>316</v>
      </c>
      <c r="Q35" s="221"/>
      <c r="R35" s="221"/>
    </row>
    <row r="36" spans="1:19" ht="21" x14ac:dyDescent="0.2">
      <c r="A36" s="229"/>
      <c r="B36" s="203" t="s">
        <v>258</v>
      </c>
      <c r="C36" s="246">
        <f>SUM(D36:O36)</f>
        <v>6000</v>
      </c>
      <c r="D36" s="246"/>
      <c r="E36" s="246"/>
      <c r="F36" s="246"/>
      <c r="G36" s="246"/>
      <c r="H36" s="246">
        <v>6000</v>
      </c>
      <c r="I36" s="246"/>
      <c r="J36" s="246"/>
      <c r="K36" s="246"/>
      <c r="L36" s="246"/>
      <c r="M36" s="246"/>
      <c r="N36" s="246"/>
      <c r="O36" s="246"/>
      <c r="P36" s="29" t="s">
        <v>316</v>
      </c>
      <c r="Q36" s="221"/>
      <c r="R36" s="221"/>
    </row>
    <row r="37" spans="1:19" ht="21" x14ac:dyDescent="0.2">
      <c r="A37" s="229"/>
      <c r="B37" s="203" t="s">
        <v>259</v>
      </c>
      <c r="C37" s="230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2"/>
      <c r="Q37" s="209"/>
      <c r="R37" s="209"/>
    </row>
    <row r="38" spans="1:19" ht="42" x14ac:dyDescent="0.2">
      <c r="A38" s="229"/>
      <c r="B38" s="195" t="s">
        <v>260</v>
      </c>
      <c r="C38" s="246">
        <f>SUM(D38:O38)</f>
        <v>8000</v>
      </c>
      <c r="D38" s="246"/>
      <c r="E38" s="246"/>
      <c r="F38" s="246"/>
      <c r="G38" s="246"/>
      <c r="H38" s="246"/>
      <c r="I38" s="246">
        <v>8000</v>
      </c>
      <c r="J38" s="246"/>
      <c r="K38" s="246"/>
      <c r="L38" s="246"/>
      <c r="M38" s="246"/>
      <c r="N38" s="246"/>
      <c r="O38" s="246"/>
      <c r="P38" s="116" t="s">
        <v>316</v>
      </c>
      <c r="Q38" s="221"/>
      <c r="R38" s="221"/>
    </row>
    <row r="39" spans="1:19" ht="21" x14ac:dyDescent="0.2">
      <c r="A39" s="503"/>
      <c r="B39" s="12" t="s">
        <v>79</v>
      </c>
      <c r="C39" s="249">
        <f>SUM(C40:C43)</f>
        <v>44000</v>
      </c>
      <c r="D39" s="249">
        <f t="shared" ref="D39:I39" si="15">SUM(D40:D43)</f>
        <v>0</v>
      </c>
      <c r="E39" s="249">
        <f t="shared" si="15"/>
        <v>0</v>
      </c>
      <c r="F39" s="249">
        <f t="shared" si="15"/>
        <v>24000</v>
      </c>
      <c r="G39" s="249">
        <f t="shared" si="15"/>
        <v>10000</v>
      </c>
      <c r="H39" s="249">
        <f t="shared" si="15"/>
        <v>10000</v>
      </c>
      <c r="I39" s="249">
        <f t="shared" si="15"/>
        <v>0</v>
      </c>
      <c r="J39" s="249">
        <f t="shared" ref="J39:O39" si="16">SUM(J40:J43)</f>
        <v>0</v>
      </c>
      <c r="K39" s="249">
        <f t="shared" si="16"/>
        <v>0</v>
      </c>
      <c r="L39" s="249">
        <f t="shared" si="16"/>
        <v>0</v>
      </c>
      <c r="M39" s="249">
        <f t="shared" si="16"/>
        <v>0</v>
      </c>
      <c r="N39" s="249">
        <f t="shared" si="16"/>
        <v>0</v>
      </c>
      <c r="O39" s="249">
        <f t="shared" si="16"/>
        <v>0</v>
      </c>
      <c r="P39" s="83"/>
      <c r="Q39" s="494"/>
      <c r="R39" s="494"/>
    </row>
    <row r="40" spans="1:19" ht="21" x14ac:dyDescent="0.2">
      <c r="A40" s="503"/>
      <c r="B40" s="114" t="s">
        <v>81</v>
      </c>
      <c r="C40" s="29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83"/>
      <c r="Q40" s="494"/>
      <c r="R40" s="494"/>
    </row>
    <row r="41" spans="1:19" ht="21" x14ac:dyDescent="0.2">
      <c r="A41" s="503"/>
      <c r="B41" s="504" t="s">
        <v>82</v>
      </c>
      <c r="C41" s="29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83"/>
      <c r="Q41" s="494"/>
      <c r="R41" s="494"/>
    </row>
    <row r="42" spans="1:19" ht="21" x14ac:dyDescent="0.2">
      <c r="A42" s="503"/>
      <c r="B42" s="114" t="s">
        <v>83</v>
      </c>
      <c r="C42" s="153">
        <f>SUM(D42:O42)</f>
        <v>24000</v>
      </c>
      <c r="D42" s="248"/>
      <c r="E42" s="29"/>
      <c r="F42" s="164">
        <v>24000</v>
      </c>
      <c r="G42" s="29"/>
      <c r="H42" s="29"/>
      <c r="I42" s="29"/>
      <c r="J42" s="29"/>
      <c r="K42" s="29"/>
      <c r="L42" s="29"/>
      <c r="M42" s="29"/>
      <c r="N42" s="29"/>
      <c r="O42" s="29"/>
      <c r="P42" s="116" t="s">
        <v>316</v>
      </c>
      <c r="Q42" s="221"/>
      <c r="R42" s="221"/>
    </row>
    <row r="43" spans="1:19" ht="42" x14ac:dyDescent="0.2">
      <c r="A43" s="500"/>
      <c r="B43" s="83" t="s">
        <v>85</v>
      </c>
      <c r="C43" s="153">
        <f>SUM(D43:O43)</f>
        <v>20000</v>
      </c>
      <c r="D43" s="247"/>
      <c r="E43" s="116"/>
      <c r="F43" s="116"/>
      <c r="G43" s="168">
        <v>10000</v>
      </c>
      <c r="H43" s="168">
        <v>10000</v>
      </c>
      <c r="I43" s="116"/>
      <c r="J43" s="116"/>
      <c r="K43" s="116"/>
      <c r="L43" s="116"/>
      <c r="M43" s="116"/>
      <c r="N43" s="116"/>
      <c r="O43" s="116"/>
      <c r="P43" s="116" t="s">
        <v>316</v>
      </c>
      <c r="Q43" s="221"/>
      <c r="R43" s="221"/>
    </row>
    <row r="44" spans="1:19" ht="21" x14ac:dyDescent="0.2">
      <c r="A44" s="229"/>
      <c r="B44" s="203" t="s">
        <v>261</v>
      </c>
      <c r="C44" s="237">
        <f>SUM(C45:C47)</f>
        <v>12000</v>
      </c>
      <c r="D44" s="237">
        <f t="shared" ref="D44:I44" si="17">SUM(D45:D47)</f>
        <v>0</v>
      </c>
      <c r="E44" s="237">
        <f t="shared" si="17"/>
        <v>0</v>
      </c>
      <c r="F44" s="237">
        <f t="shared" si="17"/>
        <v>6000</v>
      </c>
      <c r="G44" s="237">
        <f t="shared" si="17"/>
        <v>0</v>
      </c>
      <c r="H44" s="237">
        <f t="shared" si="17"/>
        <v>6000</v>
      </c>
      <c r="I44" s="237">
        <f t="shared" si="17"/>
        <v>0</v>
      </c>
      <c r="J44" s="237">
        <f t="shared" ref="J44:O44" si="18">SUM(J45:J47)</f>
        <v>0</v>
      </c>
      <c r="K44" s="237">
        <f t="shared" si="18"/>
        <v>0</v>
      </c>
      <c r="L44" s="237">
        <f t="shared" si="18"/>
        <v>0</v>
      </c>
      <c r="M44" s="237">
        <f t="shared" si="18"/>
        <v>0</v>
      </c>
      <c r="N44" s="237">
        <f t="shared" si="18"/>
        <v>0</v>
      </c>
      <c r="O44" s="237">
        <f t="shared" si="18"/>
        <v>0</v>
      </c>
      <c r="P44" s="83"/>
      <c r="Q44" s="209"/>
      <c r="R44" s="209"/>
    </row>
    <row r="45" spans="1:19" ht="21" x14ac:dyDescent="0.2">
      <c r="A45" s="229"/>
      <c r="B45" s="203" t="s">
        <v>262</v>
      </c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83"/>
      <c r="Q45" s="209"/>
      <c r="R45" s="209"/>
    </row>
    <row r="46" spans="1:19" ht="42" x14ac:dyDescent="0.2">
      <c r="A46" s="229"/>
      <c r="B46" s="195" t="s">
        <v>264</v>
      </c>
      <c r="C46" s="246">
        <f>SUM(D46:O46)</f>
        <v>6000</v>
      </c>
      <c r="D46" s="246"/>
      <c r="E46" s="246"/>
      <c r="F46" s="246">
        <v>6000</v>
      </c>
      <c r="G46" s="246"/>
      <c r="H46" s="246"/>
      <c r="I46" s="246"/>
      <c r="J46" s="246"/>
      <c r="K46" s="246"/>
      <c r="L46" s="246"/>
      <c r="M46" s="246"/>
      <c r="N46" s="246"/>
      <c r="O46" s="246"/>
      <c r="P46" s="116" t="s">
        <v>316</v>
      </c>
      <c r="Q46" s="221"/>
      <c r="R46" s="221"/>
    </row>
    <row r="47" spans="1:19" ht="56.25" customHeight="1" x14ac:dyDescent="0.2">
      <c r="A47" s="229"/>
      <c r="B47" s="195" t="s">
        <v>263</v>
      </c>
      <c r="C47" s="246">
        <f>SUM(D47:O47)</f>
        <v>6000</v>
      </c>
      <c r="D47" s="246"/>
      <c r="E47" s="246"/>
      <c r="F47" s="246"/>
      <c r="G47" s="246"/>
      <c r="H47" s="246">
        <v>6000</v>
      </c>
      <c r="I47" s="246"/>
      <c r="J47" s="246"/>
      <c r="K47" s="246"/>
      <c r="L47" s="246"/>
      <c r="M47" s="246"/>
      <c r="N47" s="246"/>
      <c r="O47" s="246"/>
      <c r="P47" s="116" t="s">
        <v>316</v>
      </c>
      <c r="Q47" s="221"/>
      <c r="R47" s="221"/>
    </row>
    <row r="48" spans="1:19" ht="21" x14ac:dyDescent="0.2">
      <c r="A48" s="502"/>
      <c r="B48" s="106" t="s">
        <v>189</v>
      </c>
      <c r="C48" s="238">
        <f>SUM(C49:C63)</f>
        <v>133400</v>
      </c>
      <c r="D48" s="238">
        <f t="shared" ref="D48:I48" si="19">SUM(D49:D63)</f>
        <v>0</v>
      </c>
      <c r="E48" s="238">
        <f t="shared" si="19"/>
        <v>0</v>
      </c>
      <c r="F48" s="238">
        <f t="shared" si="19"/>
        <v>91150</v>
      </c>
      <c r="G48" s="238">
        <f t="shared" si="19"/>
        <v>18250</v>
      </c>
      <c r="H48" s="238">
        <f t="shared" si="19"/>
        <v>10000</v>
      </c>
      <c r="I48" s="238">
        <f t="shared" si="19"/>
        <v>14000</v>
      </c>
      <c r="J48" s="123"/>
      <c r="K48" s="123"/>
      <c r="L48" s="123"/>
      <c r="M48" s="123"/>
      <c r="N48" s="123"/>
      <c r="O48" s="123"/>
      <c r="P48" s="123"/>
      <c r="S48" s="405"/>
    </row>
    <row r="49" spans="1:18" ht="21" x14ac:dyDescent="0.2">
      <c r="A49" s="505"/>
      <c r="B49" s="174" t="s">
        <v>190</v>
      </c>
      <c r="C49" s="173"/>
      <c r="D49" s="183"/>
      <c r="E49" s="172"/>
      <c r="F49" s="172"/>
      <c r="G49" s="172"/>
      <c r="H49" s="172"/>
      <c r="I49" s="172"/>
      <c r="J49" s="175"/>
      <c r="K49" s="175"/>
      <c r="L49" s="175"/>
      <c r="M49" s="175"/>
      <c r="N49" s="175"/>
      <c r="O49" s="175"/>
      <c r="P49" s="175"/>
      <c r="Q49" s="506"/>
      <c r="R49" s="506"/>
    </row>
    <row r="50" spans="1:18" ht="21" x14ac:dyDescent="0.2">
      <c r="A50" s="178"/>
      <c r="B50" s="174" t="s">
        <v>191</v>
      </c>
      <c r="C50" s="176">
        <f>SUM(D50:O50)</f>
        <v>36150</v>
      </c>
      <c r="D50" s="250"/>
      <c r="E50" s="251"/>
      <c r="F50" s="251">
        <v>36150</v>
      </c>
      <c r="G50" s="251"/>
      <c r="H50" s="251"/>
      <c r="I50" s="251"/>
      <c r="J50" s="175"/>
      <c r="K50" s="175"/>
      <c r="L50" s="175"/>
      <c r="M50" s="175"/>
      <c r="N50" s="175"/>
      <c r="O50" s="175"/>
      <c r="P50" s="175"/>
      <c r="Q50" s="185"/>
      <c r="R50" s="185"/>
    </row>
    <row r="51" spans="1:18" ht="66.75" customHeight="1" x14ac:dyDescent="0.2">
      <c r="A51" s="178"/>
      <c r="B51" s="174" t="s">
        <v>192</v>
      </c>
      <c r="C51" s="176">
        <f>SUM(D51:O51)</f>
        <v>18250</v>
      </c>
      <c r="D51" s="250"/>
      <c r="E51" s="251"/>
      <c r="F51" s="251"/>
      <c r="G51" s="251">
        <v>18250</v>
      </c>
      <c r="H51" s="251"/>
      <c r="I51" s="251"/>
      <c r="J51" s="175"/>
      <c r="K51" s="175"/>
      <c r="L51" s="175"/>
      <c r="M51" s="175"/>
      <c r="N51" s="175"/>
      <c r="O51" s="175"/>
      <c r="P51" s="175"/>
      <c r="Q51" s="185"/>
      <c r="R51" s="185"/>
    </row>
    <row r="52" spans="1:18" ht="21" x14ac:dyDescent="0.2">
      <c r="A52" s="178"/>
      <c r="B52" s="174" t="s">
        <v>193</v>
      </c>
      <c r="C52" s="176"/>
      <c r="D52" s="183"/>
      <c r="E52" s="172"/>
      <c r="F52" s="172"/>
      <c r="G52" s="172"/>
      <c r="H52" s="172"/>
      <c r="I52" s="172"/>
      <c r="J52" s="175"/>
      <c r="K52" s="175"/>
      <c r="L52" s="175"/>
      <c r="M52" s="175"/>
      <c r="N52" s="175"/>
      <c r="O52" s="175"/>
      <c r="P52" s="175"/>
      <c r="Q52" s="185"/>
      <c r="R52" s="185"/>
    </row>
    <row r="53" spans="1:18" ht="21" x14ac:dyDescent="0.2">
      <c r="A53" s="178"/>
      <c r="B53" s="174" t="s">
        <v>194</v>
      </c>
      <c r="C53" s="176"/>
      <c r="D53" s="183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85"/>
      <c r="R53" s="185"/>
    </row>
    <row r="54" spans="1:18" ht="21" x14ac:dyDescent="0.2">
      <c r="A54" s="178"/>
      <c r="B54" s="181" t="s">
        <v>195</v>
      </c>
      <c r="C54" s="176">
        <f>SUM(D54:O54)</f>
        <v>32000</v>
      </c>
      <c r="D54" s="252"/>
      <c r="E54" s="253"/>
      <c r="F54" s="253">
        <v>32000</v>
      </c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185"/>
      <c r="R54" s="185"/>
    </row>
    <row r="55" spans="1:18" ht="21" x14ac:dyDescent="0.2">
      <c r="A55" s="178"/>
      <c r="B55" s="174" t="s">
        <v>196</v>
      </c>
      <c r="C55" s="173"/>
      <c r="D55" s="252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185"/>
      <c r="R55" s="185"/>
    </row>
    <row r="56" spans="1:18" ht="42" x14ac:dyDescent="0.2">
      <c r="A56" s="178"/>
      <c r="B56" s="174" t="s">
        <v>408</v>
      </c>
      <c r="C56" s="176">
        <f>SUM(D56:O56)</f>
        <v>14000</v>
      </c>
      <c r="D56" s="252"/>
      <c r="E56" s="253"/>
      <c r="F56" s="253"/>
      <c r="G56" s="253"/>
      <c r="H56" s="253"/>
      <c r="I56" s="253">
        <v>14000</v>
      </c>
      <c r="J56" s="253"/>
      <c r="K56" s="253"/>
      <c r="L56" s="253"/>
      <c r="M56" s="253"/>
      <c r="N56" s="253"/>
      <c r="O56" s="253"/>
      <c r="P56" s="253" t="s">
        <v>316</v>
      </c>
      <c r="Q56" s="221"/>
      <c r="R56" s="221"/>
    </row>
    <row r="57" spans="1:18" ht="21" x14ac:dyDescent="0.2">
      <c r="A57" s="178"/>
      <c r="B57" s="336" t="s">
        <v>198</v>
      </c>
      <c r="C57" s="173"/>
      <c r="D57" s="252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185"/>
      <c r="R57" s="185"/>
    </row>
    <row r="58" spans="1:18" ht="21" x14ac:dyDescent="0.2">
      <c r="A58" s="178"/>
      <c r="B58" s="181" t="s">
        <v>199</v>
      </c>
      <c r="C58" s="176">
        <f>SUM(D58:O58)</f>
        <v>7000</v>
      </c>
      <c r="D58" s="252"/>
      <c r="E58" s="253"/>
      <c r="F58" s="253">
        <v>7000</v>
      </c>
      <c r="G58" s="1459"/>
      <c r="H58" s="253"/>
      <c r="I58" s="253"/>
      <c r="J58" s="253"/>
      <c r="K58" s="253"/>
      <c r="L58" s="253"/>
      <c r="M58" s="253"/>
      <c r="N58" s="253"/>
      <c r="O58" s="253"/>
      <c r="P58" s="253" t="s">
        <v>316</v>
      </c>
      <c r="Q58" s="221"/>
      <c r="R58" s="221"/>
    </row>
    <row r="59" spans="1:18" ht="21" x14ac:dyDescent="0.2">
      <c r="A59" s="178"/>
      <c r="B59" s="174" t="s">
        <v>200</v>
      </c>
      <c r="C59" s="173"/>
      <c r="D59" s="252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185"/>
      <c r="R59" s="185"/>
    </row>
    <row r="60" spans="1:18" ht="21" x14ac:dyDescent="0.2">
      <c r="A60" s="178"/>
      <c r="B60" s="174" t="s">
        <v>202</v>
      </c>
      <c r="C60" s="176"/>
      <c r="D60" s="252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185"/>
      <c r="R60" s="185"/>
    </row>
    <row r="61" spans="1:18" ht="21" x14ac:dyDescent="0.2">
      <c r="A61" s="178"/>
      <c r="B61" s="174" t="s">
        <v>203</v>
      </c>
      <c r="C61" s="176">
        <f>SUM(D61:O61)</f>
        <v>10000</v>
      </c>
      <c r="D61" s="252"/>
      <c r="E61" s="253"/>
      <c r="F61" s="253"/>
      <c r="G61" s="253"/>
      <c r="H61" s="253">
        <v>10000</v>
      </c>
      <c r="I61" s="253"/>
      <c r="J61" s="253"/>
      <c r="K61" s="253"/>
      <c r="L61" s="253"/>
      <c r="M61" s="253"/>
      <c r="N61" s="253"/>
      <c r="O61" s="253"/>
      <c r="P61" s="253"/>
      <c r="Q61" s="185"/>
      <c r="R61" s="185"/>
    </row>
    <row r="62" spans="1:18" ht="21" x14ac:dyDescent="0.2">
      <c r="A62" s="178"/>
      <c r="B62" s="174" t="s">
        <v>204</v>
      </c>
      <c r="C62" s="176"/>
      <c r="D62" s="252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185"/>
      <c r="R62" s="185"/>
    </row>
    <row r="63" spans="1:18" ht="57" customHeight="1" x14ac:dyDescent="0.2">
      <c r="A63" s="178"/>
      <c r="B63" s="174" t="s">
        <v>205</v>
      </c>
      <c r="C63" s="176">
        <f>SUM(D63:O63)</f>
        <v>16000</v>
      </c>
      <c r="D63" s="252"/>
      <c r="E63" s="253"/>
      <c r="F63" s="253">
        <v>16000</v>
      </c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185"/>
      <c r="R63" s="185"/>
    </row>
    <row r="64" spans="1:18" ht="21" x14ac:dyDescent="0.2">
      <c r="A64" s="509"/>
      <c r="B64" s="510" t="s">
        <v>321</v>
      </c>
      <c r="C64" s="337">
        <f>C65+C74+C79</f>
        <v>235000</v>
      </c>
      <c r="D64" s="337">
        <f>D65+D74+D79</f>
        <v>0</v>
      </c>
      <c r="E64" s="1493">
        <f t="shared" ref="E64:P64" si="20">E65+E74+E79</f>
        <v>159500</v>
      </c>
      <c r="F64" s="337">
        <f t="shared" si="20"/>
        <v>50100</v>
      </c>
      <c r="G64" s="337">
        <f t="shared" si="20"/>
        <v>20400</v>
      </c>
      <c r="H64" s="337">
        <f t="shared" si="20"/>
        <v>0</v>
      </c>
      <c r="I64" s="337">
        <f t="shared" si="20"/>
        <v>5000</v>
      </c>
      <c r="J64" s="337">
        <f t="shared" ref="J64:O64" si="21">J65+J74+J79</f>
        <v>0</v>
      </c>
      <c r="K64" s="337">
        <f t="shared" si="21"/>
        <v>0</v>
      </c>
      <c r="L64" s="337">
        <f t="shared" si="21"/>
        <v>0</v>
      </c>
      <c r="M64" s="337">
        <f t="shared" si="21"/>
        <v>0</v>
      </c>
      <c r="N64" s="337">
        <f t="shared" si="21"/>
        <v>0</v>
      </c>
      <c r="O64" s="337">
        <f t="shared" si="21"/>
        <v>0</v>
      </c>
      <c r="P64" s="337">
        <f t="shared" si="20"/>
        <v>0</v>
      </c>
      <c r="Q64" s="185"/>
      <c r="R64" s="185"/>
    </row>
    <row r="65" spans="1:18" ht="21" x14ac:dyDescent="0.2">
      <c r="A65" s="511"/>
      <c r="B65" s="241" t="s">
        <v>323</v>
      </c>
      <c r="C65" s="338">
        <f>SUM(C66:C73)</f>
        <v>122500</v>
      </c>
      <c r="D65" s="338">
        <f t="shared" ref="D65:P65" si="22">SUM(D66:D73)</f>
        <v>0</v>
      </c>
      <c r="E65" s="338">
        <f>SUM(E66:E73)</f>
        <v>87500</v>
      </c>
      <c r="F65" s="338">
        <f t="shared" si="22"/>
        <v>9600</v>
      </c>
      <c r="G65" s="338">
        <f t="shared" si="22"/>
        <v>20400</v>
      </c>
      <c r="H65" s="338">
        <f t="shared" si="22"/>
        <v>0</v>
      </c>
      <c r="I65" s="338">
        <f t="shared" si="22"/>
        <v>5000</v>
      </c>
      <c r="J65" s="338">
        <f t="shared" ref="J65:O65" si="23">SUM(J66:J73)</f>
        <v>0</v>
      </c>
      <c r="K65" s="338">
        <f t="shared" si="23"/>
        <v>0</v>
      </c>
      <c r="L65" s="338">
        <f t="shared" si="23"/>
        <v>0</v>
      </c>
      <c r="M65" s="338">
        <f t="shared" si="23"/>
        <v>0</v>
      </c>
      <c r="N65" s="338">
        <f t="shared" si="23"/>
        <v>0</v>
      </c>
      <c r="O65" s="338">
        <f t="shared" si="23"/>
        <v>0</v>
      </c>
      <c r="P65" s="338">
        <f t="shared" si="22"/>
        <v>0</v>
      </c>
      <c r="Q65" s="185"/>
      <c r="R65" s="185"/>
    </row>
    <row r="66" spans="1:18" ht="21" x14ac:dyDescent="0.2">
      <c r="A66" s="309"/>
      <c r="B66" s="310" t="s">
        <v>322</v>
      </c>
      <c r="C66" s="327"/>
      <c r="D66" s="302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185"/>
      <c r="R66" s="185"/>
    </row>
    <row r="67" spans="1:18" ht="21" x14ac:dyDescent="0.2">
      <c r="A67" s="319"/>
      <c r="B67" s="195" t="s">
        <v>324</v>
      </c>
      <c r="C67" s="320">
        <f>SUM(D67:O67)</f>
        <v>87500</v>
      </c>
      <c r="D67" s="402"/>
      <c r="E67" s="339">
        <v>87500</v>
      </c>
      <c r="F67" s="298"/>
      <c r="G67" s="298"/>
      <c r="H67" s="298"/>
      <c r="I67" s="298"/>
      <c r="J67" s="201"/>
      <c r="K67" s="201"/>
      <c r="L67" s="201"/>
      <c r="M67" s="201"/>
      <c r="N67" s="201"/>
      <c r="O67" s="201"/>
      <c r="P67" s="298" t="s">
        <v>316</v>
      </c>
      <c r="Q67" s="221"/>
      <c r="R67" s="221"/>
    </row>
    <row r="68" spans="1:18" ht="21" x14ac:dyDescent="0.2">
      <c r="A68" s="319"/>
      <c r="B68" s="195" t="s">
        <v>325</v>
      </c>
      <c r="C68" s="320">
        <f>SUM(D68:O68)</f>
        <v>10000</v>
      </c>
      <c r="D68" s="210"/>
      <c r="E68" s="201"/>
      <c r="F68" s="201"/>
      <c r="G68" s="164">
        <v>10000</v>
      </c>
      <c r="H68" s="201"/>
      <c r="I68" s="201"/>
      <c r="J68" s="201"/>
      <c r="K68" s="201"/>
      <c r="L68" s="201"/>
      <c r="M68" s="201"/>
      <c r="N68" s="201"/>
      <c r="O68" s="201"/>
      <c r="P68" s="201"/>
      <c r="Q68" s="185"/>
      <c r="R68" s="185"/>
    </row>
    <row r="69" spans="1:18" ht="42" x14ac:dyDescent="0.2">
      <c r="A69" s="319"/>
      <c r="B69" s="195" t="s">
        <v>326</v>
      </c>
      <c r="C69" s="320"/>
      <c r="D69" s="210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185"/>
      <c r="R69" s="185"/>
    </row>
    <row r="70" spans="1:18" ht="42" x14ac:dyDescent="0.2">
      <c r="A70" s="319"/>
      <c r="B70" s="195" t="s">
        <v>327</v>
      </c>
      <c r="C70" s="320">
        <f>SUM(D70:O70)</f>
        <v>5000</v>
      </c>
      <c r="D70" s="210"/>
      <c r="E70" s="201"/>
      <c r="F70" s="201"/>
      <c r="G70" s="201"/>
      <c r="H70" s="201"/>
      <c r="I70" s="164">
        <v>5000</v>
      </c>
      <c r="J70" s="201"/>
      <c r="K70" s="201"/>
      <c r="L70" s="201"/>
      <c r="M70" s="201"/>
      <c r="N70" s="201"/>
      <c r="O70" s="201"/>
      <c r="P70" s="201"/>
      <c r="Q70" s="185"/>
      <c r="R70" s="185"/>
    </row>
    <row r="71" spans="1:18" ht="21" x14ac:dyDescent="0.2">
      <c r="A71" s="319"/>
      <c r="B71" s="195" t="s">
        <v>328</v>
      </c>
      <c r="C71" s="320"/>
      <c r="D71" s="210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185"/>
      <c r="R71" s="185"/>
    </row>
    <row r="72" spans="1:18" ht="21" x14ac:dyDescent="0.2">
      <c r="A72" s="319"/>
      <c r="B72" s="195" t="s">
        <v>329</v>
      </c>
      <c r="C72" s="320">
        <f>SUM(D72:O72)</f>
        <v>10400</v>
      </c>
      <c r="D72" s="210"/>
      <c r="E72" s="201"/>
      <c r="F72" s="201"/>
      <c r="G72" s="224">
        <v>10400</v>
      </c>
      <c r="H72" s="201"/>
      <c r="I72" s="201"/>
      <c r="J72" s="201"/>
      <c r="K72" s="201"/>
      <c r="L72" s="201"/>
      <c r="M72" s="201"/>
      <c r="N72" s="201"/>
      <c r="O72" s="201"/>
      <c r="P72" s="201"/>
      <c r="Q72" s="185"/>
      <c r="R72" s="185"/>
    </row>
    <row r="73" spans="1:18" ht="21" x14ac:dyDescent="0.2">
      <c r="A73" s="313"/>
      <c r="B73" s="304" t="s">
        <v>330</v>
      </c>
      <c r="C73" s="328">
        <f>SUM(D73:O73)</f>
        <v>9600</v>
      </c>
      <c r="D73" s="307"/>
      <c r="E73" s="305"/>
      <c r="F73" s="168">
        <v>9600</v>
      </c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185"/>
      <c r="R73" s="185"/>
    </row>
    <row r="74" spans="1:18" ht="21" x14ac:dyDescent="0.2">
      <c r="A74" s="321"/>
      <c r="B74" s="322" t="s">
        <v>334</v>
      </c>
      <c r="C74" s="324">
        <f>SUM(C75:C78)</f>
        <v>72000</v>
      </c>
      <c r="D74" s="324">
        <f t="shared" ref="D74:O74" si="24">SUM(D75:D78)</f>
        <v>0</v>
      </c>
      <c r="E74" s="324">
        <f>SUM(E75:E78)</f>
        <v>72000</v>
      </c>
      <c r="F74" s="324">
        <f t="shared" si="24"/>
        <v>0</v>
      </c>
      <c r="G74" s="324">
        <f t="shared" si="24"/>
        <v>0</v>
      </c>
      <c r="H74" s="324">
        <f t="shared" si="24"/>
        <v>0</v>
      </c>
      <c r="I74" s="324">
        <f t="shared" si="24"/>
        <v>0</v>
      </c>
      <c r="J74" s="324">
        <f t="shared" si="24"/>
        <v>0</v>
      </c>
      <c r="K74" s="324">
        <f t="shared" si="24"/>
        <v>0</v>
      </c>
      <c r="L74" s="324">
        <f t="shared" si="24"/>
        <v>0</v>
      </c>
      <c r="M74" s="324">
        <f t="shared" si="24"/>
        <v>0</v>
      </c>
      <c r="N74" s="324">
        <f t="shared" si="24"/>
        <v>0</v>
      </c>
      <c r="O74" s="324">
        <f t="shared" si="24"/>
        <v>0</v>
      </c>
      <c r="P74" s="243"/>
      <c r="Q74" s="185"/>
      <c r="R74" s="185"/>
    </row>
    <row r="75" spans="1:18" ht="21" x14ac:dyDescent="0.2">
      <c r="A75" s="329"/>
      <c r="B75" s="330" t="s">
        <v>335</v>
      </c>
      <c r="C75" s="332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185"/>
      <c r="R75" s="185"/>
    </row>
    <row r="76" spans="1:18" ht="21" x14ac:dyDescent="0.2">
      <c r="A76" s="319"/>
      <c r="B76" s="203" t="s">
        <v>462</v>
      </c>
      <c r="C76" s="315">
        <f>SUM(D76:O76)</f>
        <v>24000</v>
      </c>
      <c r="D76" s="402"/>
      <c r="E76" s="166">
        <v>24000</v>
      </c>
      <c r="F76" s="402"/>
      <c r="G76" s="402"/>
      <c r="H76" s="402"/>
      <c r="I76" s="402"/>
      <c r="J76" s="194"/>
      <c r="K76" s="194"/>
      <c r="L76" s="194"/>
      <c r="M76" s="194"/>
      <c r="N76" s="194"/>
      <c r="O76" s="194"/>
      <c r="P76" s="402" t="s">
        <v>316</v>
      </c>
      <c r="Q76" s="221"/>
      <c r="R76" s="221"/>
    </row>
    <row r="77" spans="1:18" ht="21" x14ac:dyDescent="0.2">
      <c r="A77" s="319"/>
      <c r="B77" s="203" t="s">
        <v>336</v>
      </c>
      <c r="C77" s="315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85"/>
      <c r="R77" s="185"/>
    </row>
    <row r="78" spans="1:18" ht="46.5" customHeight="1" x14ac:dyDescent="0.2">
      <c r="A78" s="541"/>
      <c r="B78" s="1004" t="s">
        <v>461</v>
      </c>
      <c r="C78" s="1113">
        <f>SUM(D78:O78)</f>
        <v>48000</v>
      </c>
      <c r="D78" s="1460"/>
      <c r="E78" s="1458">
        <v>48000</v>
      </c>
      <c r="F78" s="1460"/>
      <c r="G78" s="1460"/>
      <c r="H78" s="1460"/>
      <c r="I78" s="1460"/>
      <c r="J78" s="1461"/>
      <c r="K78" s="1461"/>
      <c r="L78" s="1461"/>
      <c r="M78" s="1461"/>
      <c r="N78" s="1461"/>
      <c r="O78" s="1461"/>
      <c r="P78" s="1460" t="s">
        <v>316</v>
      </c>
      <c r="Q78" s="221"/>
      <c r="R78" s="221"/>
    </row>
    <row r="79" spans="1:18" ht="21" x14ac:dyDescent="0.2">
      <c r="A79" s="511"/>
      <c r="B79" s="241" t="s">
        <v>337</v>
      </c>
      <c r="C79" s="326">
        <f>C80</f>
        <v>40500</v>
      </c>
      <c r="D79" s="326">
        <f t="shared" ref="D79:O79" si="25">D80</f>
        <v>0</v>
      </c>
      <c r="E79" s="326">
        <f t="shared" si="25"/>
        <v>0</v>
      </c>
      <c r="F79" s="326">
        <f>F80</f>
        <v>40500</v>
      </c>
      <c r="G79" s="326">
        <f t="shared" si="25"/>
        <v>0</v>
      </c>
      <c r="H79" s="326">
        <f t="shared" si="25"/>
        <v>0</v>
      </c>
      <c r="I79" s="326">
        <f t="shared" si="25"/>
        <v>0</v>
      </c>
      <c r="J79" s="326">
        <f t="shared" si="25"/>
        <v>0</v>
      </c>
      <c r="K79" s="326">
        <f t="shared" si="25"/>
        <v>0</v>
      </c>
      <c r="L79" s="326">
        <f t="shared" si="25"/>
        <v>0</v>
      </c>
      <c r="M79" s="326">
        <f t="shared" si="25"/>
        <v>0</v>
      </c>
      <c r="N79" s="326">
        <f t="shared" si="25"/>
        <v>0</v>
      </c>
      <c r="O79" s="326">
        <f t="shared" si="25"/>
        <v>0</v>
      </c>
      <c r="P79" s="269"/>
      <c r="Q79" s="185"/>
      <c r="R79" s="185"/>
    </row>
    <row r="80" spans="1:18" ht="33" customHeight="1" thickBot="1" x14ac:dyDescent="0.25">
      <c r="A80" s="309"/>
      <c r="B80" s="240" t="s">
        <v>467</v>
      </c>
      <c r="C80" s="327">
        <f>SUM(D80:O80)</f>
        <v>40500</v>
      </c>
      <c r="D80" s="244"/>
      <c r="E80" s="245"/>
      <c r="F80" s="341">
        <v>40500</v>
      </c>
      <c r="G80" s="245"/>
      <c r="H80" s="245"/>
      <c r="I80" s="245"/>
      <c r="J80" s="270"/>
      <c r="K80" s="270"/>
      <c r="L80" s="270"/>
      <c r="M80" s="270"/>
      <c r="N80" s="270"/>
      <c r="O80" s="270"/>
      <c r="P80" s="245" t="s">
        <v>316</v>
      </c>
      <c r="Q80" s="221"/>
      <c r="R80" s="221"/>
    </row>
    <row r="81" spans="1:19" ht="24" thickBot="1" x14ac:dyDescent="0.25">
      <c r="A81" s="566" t="s">
        <v>87</v>
      </c>
      <c r="B81" s="286"/>
      <c r="C81" s="133">
        <f>C82</f>
        <v>145000</v>
      </c>
      <c r="D81" s="133">
        <f t="shared" ref="D81:O82" si="26">D82</f>
        <v>0</v>
      </c>
      <c r="E81" s="133">
        <f t="shared" si="26"/>
        <v>0</v>
      </c>
      <c r="F81" s="133">
        <f>F82</f>
        <v>30000</v>
      </c>
      <c r="G81" s="133">
        <f t="shared" si="26"/>
        <v>15000</v>
      </c>
      <c r="H81" s="133">
        <f t="shared" si="26"/>
        <v>70000</v>
      </c>
      <c r="I81" s="1473">
        <f t="shared" si="26"/>
        <v>30000</v>
      </c>
      <c r="J81" s="133">
        <f>J82</f>
        <v>0</v>
      </c>
      <c r="K81" s="133">
        <f t="shared" si="26"/>
        <v>0</v>
      </c>
      <c r="L81" s="133">
        <f t="shared" si="26"/>
        <v>0</v>
      </c>
      <c r="M81" s="133">
        <f t="shared" si="26"/>
        <v>0</v>
      </c>
      <c r="N81" s="133">
        <f t="shared" si="26"/>
        <v>0</v>
      </c>
      <c r="O81" s="133">
        <f t="shared" si="26"/>
        <v>0</v>
      </c>
      <c r="P81" s="133"/>
      <c r="Q81" s="287"/>
      <c r="R81" s="287"/>
    </row>
    <row r="82" spans="1:19" ht="21.75" thickBot="1" x14ac:dyDescent="0.25">
      <c r="A82" s="513"/>
      <c r="B82" s="109" t="s">
        <v>88</v>
      </c>
      <c r="C82" s="128">
        <f>C83</f>
        <v>145000</v>
      </c>
      <c r="D82" s="128">
        <f t="shared" si="26"/>
        <v>0</v>
      </c>
      <c r="E82" s="128">
        <f t="shared" si="26"/>
        <v>0</v>
      </c>
      <c r="F82" s="128">
        <f t="shared" si="26"/>
        <v>30000</v>
      </c>
      <c r="G82" s="128">
        <f t="shared" si="26"/>
        <v>15000</v>
      </c>
      <c r="H82" s="128">
        <f t="shared" si="26"/>
        <v>70000</v>
      </c>
      <c r="I82" s="128">
        <f t="shared" si="26"/>
        <v>30000</v>
      </c>
      <c r="J82" s="128">
        <f t="shared" si="26"/>
        <v>0</v>
      </c>
      <c r="K82" s="128">
        <f t="shared" si="26"/>
        <v>0</v>
      </c>
      <c r="L82" s="128">
        <f t="shared" si="26"/>
        <v>0</v>
      </c>
      <c r="M82" s="128">
        <f t="shared" si="26"/>
        <v>0</v>
      </c>
      <c r="N82" s="128">
        <f t="shared" si="26"/>
        <v>0</v>
      </c>
      <c r="O82" s="128">
        <f t="shared" si="26"/>
        <v>0</v>
      </c>
      <c r="P82" s="128"/>
      <c r="Q82" s="494"/>
      <c r="R82" s="494"/>
      <c r="S82" s="405"/>
    </row>
    <row r="83" spans="1:19" ht="21" x14ac:dyDescent="0.2">
      <c r="A83" s="498"/>
      <c r="B83" s="107" t="s">
        <v>89</v>
      </c>
      <c r="C83" s="127">
        <f>C84+C87+C92</f>
        <v>145000</v>
      </c>
      <c r="D83" s="127">
        <f t="shared" ref="D83:I83" si="27">D84+D87+D92</f>
        <v>0</v>
      </c>
      <c r="E83" s="127">
        <f t="shared" si="27"/>
        <v>0</v>
      </c>
      <c r="F83" s="127">
        <f t="shared" si="27"/>
        <v>30000</v>
      </c>
      <c r="G83" s="127">
        <f t="shared" si="27"/>
        <v>15000</v>
      </c>
      <c r="H83" s="127">
        <f t="shared" si="27"/>
        <v>70000</v>
      </c>
      <c r="I83" s="127">
        <f t="shared" si="27"/>
        <v>30000</v>
      </c>
      <c r="J83" s="127">
        <f t="shared" ref="J83:O83" si="28">J84+J87+J92</f>
        <v>0</v>
      </c>
      <c r="K83" s="127">
        <f t="shared" si="28"/>
        <v>0</v>
      </c>
      <c r="L83" s="127">
        <f t="shared" si="28"/>
        <v>0</v>
      </c>
      <c r="M83" s="127">
        <f t="shared" si="28"/>
        <v>0</v>
      </c>
      <c r="N83" s="127">
        <f t="shared" si="28"/>
        <v>0</v>
      </c>
      <c r="O83" s="127">
        <f t="shared" si="28"/>
        <v>0</v>
      </c>
      <c r="P83" s="127"/>
      <c r="Q83" s="231"/>
      <c r="R83" s="231"/>
      <c r="S83" s="405"/>
    </row>
    <row r="84" spans="1:19" ht="21" x14ac:dyDescent="0.2">
      <c r="A84" s="502"/>
      <c r="B84" s="111" t="s">
        <v>265</v>
      </c>
      <c r="C84" s="123">
        <f>C86</f>
        <v>15000</v>
      </c>
      <c r="D84" s="123">
        <f t="shared" ref="D84:P84" si="29">D86</f>
        <v>0</v>
      </c>
      <c r="E84" s="123">
        <f t="shared" si="29"/>
        <v>0</v>
      </c>
      <c r="F84" s="123">
        <f t="shared" si="29"/>
        <v>0</v>
      </c>
      <c r="G84" s="123">
        <f t="shared" si="29"/>
        <v>15000</v>
      </c>
      <c r="H84" s="123">
        <f t="shared" si="29"/>
        <v>0</v>
      </c>
      <c r="I84" s="123">
        <f t="shared" si="29"/>
        <v>0</v>
      </c>
      <c r="J84" s="123">
        <f t="shared" ref="J84:O84" si="30">J86</f>
        <v>0</v>
      </c>
      <c r="K84" s="123">
        <f t="shared" si="30"/>
        <v>0</v>
      </c>
      <c r="L84" s="123">
        <f t="shared" si="30"/>
        <v>0</v>
      </c>
      <c r="M84" s="123">
        <f t="shared" si="30"/>
        <v>0</v>
      </c>
      <c r="N84" s="123">
        <f t="shared" si="30"/>
        <v>0</v>
      </c>
      <c r="O84" s="123">
        <f t="shared" si="30"/>
        <v>0</v>
      </c>
      <c r="P84" s="123">
        <f t="shared" si="29"/>
        <v>0</v>
      </c>
      <c r="Q84" s="494"/>
      <c r="R84" s="494"/>
    </row>
    <row r="85" spans="1:19" ht="21" x14ac:dyDescent="0.2">
      <c r="A85" s="514"/>
      <c r="B85" s="32" t="s">
        <v>266</v>
      </c>
      <c r="C85" s="119"/>
      <c r="D85" s="103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494"/>
      <c r="R85" s="494"/>
    </row>
    <row r="86" spans="1:19" ht="21" x14ac:dyDescent="0.2">
      <c r="A86" s="515"/>
      <c r="B86" s="83" t="s">
        <v>267</v>
      </c>
      <c r="C86" s="118">
        <v>15000</v>
      </c>
      <c r="D86" s="84"/>
      <c r="E86" s="83"/>
      <c r="F86" s="83"/>
      <c r="G86" s="83">
        <v>15000</v>
      </c>
      <c r="H86" s="83"/>
      <c r="I86" s="83"/>
      <c r="J86" s="83"/>
      <c r="K86" s="83"/>
      <c r="L86" s="83"/>
      <c r="M86" s="83"/>
      <c r="N86" s="83"/>
      <c r="O86" s="83"/>
      <c r="P86" s="83"/>
      <c r="Q86" s="494"/>
      <c r="R86" s="494"/>
    </row>
    <row r="87" spans="1:19" ht="21" x14ac:dyDescent="0.2">
      <c r="A87" s="502"/>
      <c r="B87" s="111" t="s">
        <v>271</v>
      </c>
      <c r="C87" s="123">
        <f t="shared" ref="C87:H87" si="31">C88</f>
        <v>60000</v>
      </c>
      <c r="D87" s="123">
        <f t="shared" si="31"/>
        <v>0</v>
      </c>
      <c r="E87" s="123">
        <f t="shared" si="31"/>
        <v>0</v>
      </c>
      <c r="F87" s="123">
        <f t="shared" si="31"/>
        <v>30000</v>
      </c>
      <c r="G87" s="123">
        <f t="shared" si="31"/>
        <v>0</v>
      </c>
      <c r="H87" s="123">
        <f t="shared" si="31"/>
        <v>0</v>
      </c>
      <c r="I87" s="123">
        <f>I88</f>
        <v>30000</v>
      </c>
      <c r="J87" s="123">
        <f t="shared" ref="J87:O87" si="32">J88</f>
        <v>0</v>
      </c>
      <c r="K87" s="123">
        <f t="shared" si="32"/>
        <v>0</v>
      </c>
      <c r="L87" s="123">
        <f t="shared" si="32"/>
        <v>0</v>
      </c>
      <c r="M87" s="123">
        <f t="shared" si="32"/>
        <v>0</v>
      </c>
      <c r="N87" s="123">
        <f t="shared" si="32"/>
        <v>0</v>
      </c>
      <c r="O87" s="123">
        <f t="shared" si="32"/>
        <v>0</v>
      </c>
      <c r="P87" s="123"/>
      <c r="Q87" s="494"/>
      <c r="R87" s="494"/>
    </row>
    <row r="88" spans="1:19" ht="21" x14ac:dyDescent="0.2">
      <c r="A88" s="514"/>
      <c r="B88" s="32" t="s">
        <v>272</v>
      </c>
      <c r="C88" s="119">
        <f>SUM(C90:C91)</f>
        <v>60000</v>
      </c>
      <c r="D88" s="256">
        <f t="shared" ref="D88:I88" si="33">SUM(D90:D91)</f>
        <v>0</v>
      </c>
      <c r="E88" s="256">
        <f t="shared" si="33"/>
        <v>0</v>
      </c>
      <c r="F88" s="119">
        <f t="shared" si="33"/>
        <v>30000</v>
      </c>
      <c r="G88" s="256">
        <f>SUM(G90:G91)</f>
        <v>0</v>
      </c>
      <c r="H88" s="256">
        <f t="shared" si="33"/>
        <v>0</v>
      </c>
      <c r="I88" s="119">
        <f t="shared" si="33"/>
        <v>30000</v>
      </c>
      <c r="J88" s="119">
        <f t="shared" ref="J88:O88" si="34">SUM(J90:J91)</f>
        <v>0</v>
      </c>
      <c r="K88" s="119">
        <f t="shared" si="34"/>
        <v>0</v>
      </c>
      <c r="L88" s="119">
        <f t="shared" si="34"/>
        <v>0</v>
      </c>
      <c r="M88" s="119">
        <f t="shared" si="34"/>
        <v>0</v>
      </c>
      <c r="N88" s="119">
        <f t="shared" si="34"/>
        <v>0</v>
      </c>
      <c r="O88" s="119">
        <f t="shared" si="34"/>
        <v>0</v>
      </c>
      <c r="P88" s="32"/>
      <c r="Q88" s="494"/>
      <c r="R88" s="494"/>
    </row>
    <row r="89" spans="1:19" ht="21" x14ac:dyDescent="0.2">
      <c r="A89" s="516"/>
      <c r="B89" s="12" t="s">
        <v>273</v>
      </c>
      <c r="C89" s="29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94"/>
      <c r="R89" s="494"/>
    </row>
    <row r="90" spans="1:19" ht="21" x14ac:dyDescent="0.2">
      <c r="A90" s="515"/>
      <c r="B90" s="83" t="s">
        <v>274</v>
      </c>
      <c r="C90" s="118">
        <v>30000</v>
      </c>
      <c r="D90" s="255"/>
      <c r="E90" s="168"/>
      <c r="F90" s="168">
        <v>30000</v>
      </c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494"/>
      <c r="R90" s="494"/>
    </row>
    <row r="91" spans="1:19" ht="21" x14ac:dyDescent="0.2">
      <c r="A91" s="515"/>
      <c r="B91" s="83" t="s">
        <v>277</v>
      </c>
      <c r="C91" s="118">
        <v>30000</v>
      </c>
      <c r="D91" s="255"/>
      <c r="E91" s="168"/>
      <c r="F91" s="168"/>
      <c r="G91" s="168"/>
      <c r="H91" s="168"/>
      <c r="I91" s="168">
        <v>30000</v>
      </c>
      <c r="J91" s="168"/>
      <c r="K91" s="168"/>
      <c r="L91" s="168"/>
      <c r="M91" s="168"/>
      <c r="N91" s="168"/>
      <c r="O91" s="168"/>
      <c r="P91" s="168"/>
      <c r="Q91" s="494"/>
      <c r="R91" s="494"/>
    </row>
    <row r="92" spans="1:19" ht="21" x14ac:dyDescent="0.2">
      <c r="A92" s="502"/>
      <c r="B92" s="111" t="s">
        <v>90</v>
      </c>
      <c r="C92" s="123">
        <f>C93</f>
        <v>70000</v>
      </c>
      <c r="D92" s="123">
        <f t="shared" ref="D92:O92" si="35">D93</f>
        <v>0</v>
      </c>
      <c r="E92" s="123">
        <f t="shared" si="35"/>
        <v>0</v>
      </c>
      <c r="F92" s="123">
        <f t="shared" si="35"/>
        <v>0</v>
      </c>
      <c r="G92" s="123">
        <f t="shared" si="35"/>
        <v>0</v>
      </c>
      <c r="H92" s="123">
        <f>H93</f>
        <v>70000</v>
      </c>
      <c r="I92" s="123">
        <f t="shared" si="35"/>
        <v>0</v>
      </c>
      <c r="J92" s="123">
        <f t="shared" si="35"/>
        <v>0</v>
      </c>
      <c r="K92" s="123">
        <f t="shared" si="35"/>
        <v>0</v>
      </c>
      <c r="L92" s="123">
        <f t="shared" si="35"/>
        <v>0</v>
      </c>
      <c r="M92" s="123">
        <f t="shared" si="35"/>
        <v>0</v>
      </c>
      <c r="N92" s="123">
        <f t="shared" si="35"/>
        <v>0</v>
      </c>
      <c r="O92" s="123">
        <f t="shared" si="35"/>
        <v>0</v>
      </c>
      <c r="P92" s="111"/>
      <c r="Q92" s="494"/>
      <c r="R92" s="494"/>
    </row>
    <row r="93" spans="1:19" ht="21" x14ac:dyDescent="0.2">
      <c r="A93" s="514"/>
      <c r="B93" s="32" t="s">
        <v>91</v>
      </c>
      <c r="C93" s="119">
        <f>SUM(C94:C95)</f>
        <v>70000</v>
      </c>
      <c r="D93" s="115">
        <f t="shared" ref="D93:I93" si="36">SUM(D94:D95)</f>
        <v>0</v>
      </c>
      <c r="E93" s="115">
        <f t="shared" si="36"/>
        <v>0</v>
      </c>
      <c r="F93" s="115">
        <f t="shared" si="36"/>
        <v>0</v>
      </c>
      <c r="G93" s="115">
        <f t="shared" si="36"/>
        <v>0</v>
      </c>
      <c r="H93" s="115">
        <f t="shared" si="36"/>
        <v>70000</v>
      </c>
      <c r="I93" s="115">
        <f t="shared" si="36"/>
        <v>0</v>
      </c>
      <c r="J93" s="115">
        <f t="shared" ref="J93:O93" si="37">SUM(J94:J95)</f>
        <v>0</v>
      </c>
      <c r="K93" s="115">
        <f t="shared" si="37"/>
        <v>0</v>
      </c>
      <c r="L93" s="115">
        <f t="shared" si="37"/>
        <v>0</v>
      </c>
      <c r="M93" s="115">
        <f t="shared" si="37"/>
        <v>0</v>
      </c>
      <c r="N93" s="115">
        <f t="shared" si="37"/>
        <v>0</v>
      </c>
      <c r="O93" s="115">
        <f t="shared" si="37"/>
        <v>0</v>
      </c>
      <c r="P93" s="32"/>
      <c r="Q93" s="494"/>
      <c r="R93" s="494"/>
    </row>
    <row r="94" spans="1:19" ht="21" x14ac:dyDescent="0.2">
      <c r="A94" s="516"/>
      <c r="B94" s="12" t="s">
        <v>92</v>
      </c>
      <c r="C94" s="29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94"/>
      <c r="R94" s="494"/>
    </row>
    <row r="95" spans="1:19" ht="37.5" customHeight="1" x14ac:dyDescent="0.2">
      <c r="A95" s="1389"/>
      <c r="B95" s="15" t="s">
        <v>93</v>
      </c>
      <c r="C95" s="1391">
        <f>SUM(D95:I95)</f>
        <v>70000</v>
      </c>
      <c r="D95" s="135"/>
      <c r="E95" s="15"/>
      <c r="F95" s="15"/>
      <c r="G95" s="15"/>
      <c r="H95" s="1261">
        <v>70000</v>
      </c>
      <c r="I95" s="15"/>
      <c r="J95" s="15"/>
      <c r="K95" s="15"/>
      <c r="L95" s="15"/>
      <c r="M95" s="15"/>
      <c r="N95" s="15"/>
      <c r="O95" s="15"/>
      <c r="P95" s="15"/>
      <c r="Q95" s="494"/>
      <c r="R95" s="494"/>
    </row>
    <row r="96" spans="1:19" ht="48" customHeight="1" thickBot="1" x14ac:dyDescent="0.25">
      <c r="A96" s="1808" t="s">
        <v>207</v>
      </c>
      <c r="B96" s="1809"/>
      <c r="C96" s="1463">
        <f>C97</f>
        <v>8000</v>
      </c>
      <c r="D96" s="1463">
        <f t="shared" ref="D96:O98" si="38">D97</f>
        <v>0</v>
      </c>
      <c r="E96" s="1463">
        <f t="shared" si="38"/>
        <v>0</v>
      </c>
      <c r="F96" s="1463">
        <f t="shared" si="38"/>
        <v>0</v>
      </c>
      <c r="G96" s="1463">
        <f t="shared" si="38"/>
        <v>8000</v>
      </c>
      <c r="H96" s="1463">
        <f t="shared" si="38"/>
        <v>0</v>
      </c>
      <c r="I96" s="1463">
        <f t="shared" si="38"/>
        <v>0</v>
      </c>
      <c r="J96" s="1463">
        <f t="shared" si="38"/>
        <v>0</v>
      </c>
      <c r="K96" s="1463">
        <f t="shared" si="38"/>
        <v>0</v>
      </c>
      <c r="L96" s="1463">
        <f t="shared" si="38"/>
        <v>0</v>
      </c>
      <c r="M96" s="1463">
        <f t="shared" si="38"/>
        <v>0</v>
      </c>
      <c r="N96" s="1463">
        <f t="shared" si="38"/>
        <v>0</v>
      </c>
      <c r="O96" s="1463">
        <f t="shared" si="38"/>
        <v>0</v>
      </c>
      <c r="P96" s="1464"/>
      <c r="Q96" s="287"/>
      <c r="R96" s="287"/>
    </row>
    <row r="97" spans="1:32" ht="21.75" thickBot="1" x14ac:dyDescent="0.25">
      <c r="A97" s="513"/>
      <c r="B97" s="109" t="s">
        <v>208</v>
      </c>
      <c r="C97" s="128">
        <f>C98</f>
        <v>8000</v>
      </c>
      <c r="D97" s="128">
        <f t="shared" si="38"/>
        <v>0</v>
      </c>
      <c r="E97" s="128">
        <f t="shared" si="38"/>
        <v>0</v>
      </c>
      <c r="F97" s="128">
        <f t="shared" si="38"/>
        <v>0</v>
      </c>
      <c r="G97" s="128">
        <f t="shared" si="38"/>
        <v>8000</v>
      </c>
      <c r="H97" s="128">
        <f t="shared" si="38"/>
        <v>0</v>
      </c>
      <c r="I97" s="128">
        <f t="shared" si="38"/>
        <v>0</v>
      </c>
      <c r="J97" s="128">
        <f t="shared" si="38"/>
        <v>0</v>
      </c>
      <c r="K97" s="128">
        <f t="shared" si="38"/>
        <v>0</v>
      </c>
      <c r="L97" s="128">
        <f t="shared" si="38"/>
        <v>0</v>
      </c>
      <c r="M97" s="128">
        <f t="shared" si="38"/>
        <v>0</v>
      </c>
      <c r="N97" s="128">
        <f t="shared" si="38"/>
        <v>0</v>
      </c>
      <c r="O97" s="128">
        <f t="shared" si="38"/>
        <v>0</v>
      </c>
      <c r="P97" s="110"/>
      <c r="Q97" s="494"/>
      <c r="R97" s="494"/>
    </row>
    <row r="98" spans="1:32" ht="21" x14ac:dyDescent="0.2">
      <c r="A98" s="498"/>
      <c r="B98" s="107" t="s">
        <v>209</v>
      </c>
      <c r="C98" s="127">
        <f>C99</f>
        <v>8000</v>
      </c>
      <c r="D98" s="127">
        <f t="shared" si="38"/>
        <v>0</v>
      </c>
      <c r="E98" s="127">
        <f t="shared" si="38"/>
        <v>0</v>
      </c>
      <c r="F98" s="127">
        <f t="shared" si="38"/>
        <v>0</v>
      </c>
      <c r="G98" s="127">
        <f t="shared" si="38"/>
        <v>8000</v>
      </c>
      <c r="H98" s="127">
        <f>H99</f>
        <v>0</v>
      </c>
      <c r="I98" s="127">
        <f t="shared" si="38"/>
        <v>0</v>
      </c>
      <c r="J98" s="127">
        <f>J99</f>
        <v>0</v>
      </c>
      <c r="K98" s="127">
        <f t="shared" si="38"/>
        <v>0</v>
      </c>
      <c r="L98" s="127">
        <f t="shared" si="38"/>
        <v>0</v>
      </c>
      <c r="M98" s="127">
        <f t="shared" si="38"/>
        <v>0</v>
      </c>
      <c r="N98" s="127">
        <f t="shared" si="38"/>
        <v>0</v>
      </c>
      <c r="O98" s="127">
        <f t="shared" si="38"/>
        <v>0</v>
      </c>
      <c r="P98" s="108"/>
      <c r="Q98" s="231"/>
      <c r="R98" s="231"/>
    </row>
    <row r="99" spans="1:32" ht="37.5" customHeight="1" thickBot="1" x14ac:dyDescent="0.25">
      <c r="A99" s="559"/>
      <c r="B99" s="120" t="s">
        <v>210</v>
      </c>
      <c r="C99" s="180">
        <f>SUM(D99:I99)</f>
        <v>8000</v>
      </c>
      <c r="D99" s="593"/>
      <c r="E99" s="594"/>
      <c r="F99" s="594"/>
      <c r="G99" s="184">
        <v>8000</v>
      </c>
      <c r="H99" s="184"/>
      <c r="I99" s="594"/>
      <c r="J99" s="594"/>
      <c r="K99" s="594"/>
      <c r="L99" s="594"/>
      <c r="M99" s="594"/>
      <c r="N99" s="594"/>
      <c r="O99" s="594"/>
      <c r="P99" s="594" t="s">
        <v>316</v>
      </c>
      <c r="Q99" s="221"/>
      <c r="R99" s="221"/>
    </row>
    <row r="100" spans="1:32" ht="24" thickBot="1" x14ac:dyDescent="0.25">
      <c r="A100" s="487" t="s">
        <v>95</v>
      </c>
      <c r="B100" s="286"/>
      <c r="C100" s="416">
        <f>C101</f>
        <v>263300</v>
      </c>
      <c r="D100" s="416">
        <f t="shared" ref="D100:O101" si="39">D101</f>
        <v>37350</v>
      </c>
      <c r="E100" s="416">
        <f t="shared" si="39"/>
        <v>63350</v>
      </c>
      <c r="F100" s="416">
        <f t="shared" si="39"/>
        <v>59850</v>
      </c>
      <c r="G100" s="416">
        <f t="shared" si="39"/>
        <v>44500</v>
      </c>
      <c r="H100" s="416">
        <f t="shared" si="39"/>
        <v>42450</v>
      </c>
      <c r="I100" s="416">
        <f t="shared" si="39"/>
        <v>15800</v>
      </c>
      <c r="J100" s="416">
        <f t="shared" si="39"/>
        <v>0</v>
      </c>
      <c r="K100" s="416">
        <f t="shared" si="39"/>
        <v>0</v>
      </c>
      <c r="L100" s="416">
        <f t="shared" si="39"/>
        <v>0</v>
      </c>
      <c r="M100" s="416">
        <f t="shared" si="39"/>
        <v>0</v>
      </c>
      <c r="N100" s="416">
        <f t="shared" si="39"/>
        <v>0</v>
      </c>
      <c r="O100" s="416">
        <f t="shared" si="39"/>
        <v>0</v>
      </c>
      <c r="P100" s="132"/>
      <c r="Q100" s="287"/>
      <c r="R100" s="287"/>
    </row>
    <row r="101" spans="1:32" ht="21.75" thickBot="1" x14ac:dyDescent="0.25">
      <c r="A101" s="513"/>
      <c r="B101" s="110" t="s">
        <v>96</v>
      </c>
      <c r="C101" s="129">
        <f>C102</f>
        <v>263300</v>
      </c>
      <c r="D101" s="129">
        <f t="shared" si="39"/>
        <v>37350</v>
      </c>
      <c r="E101" s="129">
        <f t="shared" si="39"/>
        <v>63350</v>
      </c>
      <c r="F101" s="129">
        <f t="shared" si="39"/>
        <v>59850</v>
      </c>
      <c r="G101" s="129">
        <f t="shared" si="39"/>
        <v>44500</v>
      </c>
      <c r="H101" s="129">
        <f t="shared" si="39"/>
        <v>42450</v>
      </c>
      <c r="I101" s="129">
        <f t="shared" si="39"/>
        <v>15800</v>
      </c>
      <c r="J101" s="129">
        <f t="shared" si="39"/>
        <v>0</v>
      </c>
      <c r="K101" s="129">
        <f t="shared" si="39"/>
        <v>0</v>
      </c>
      <c r="L101" s="129">
        <f t="shared" si="39"/>
        <v>0</v>
      </c>
      <c r="M101" s="129">
        <f t="shared" si="39"/>
        <v>0</v>
      </c>
      <c r="N101" s="129">
        <f t="shared" si="39"/>
        <v>0</v>
      </c>
      <c r="O101" s="129">
        <f t="shared" si="39"/>
        <v>0</v>
      </c>
      <c r="P101" s="110"/>
      <c r="Q101" s="231"/>
      <c r="R101" s="231"/>
    </row>
    <row r="102" spans="1:32" ht="21" x14ac:dyDescent="0.2">
      <c r="A102" s="499"/>
      <c r="B102" s="32" t="s">
        <v>97</v>
      </c>
      <c r="C102" s="130">
        <f>SUM(C103:C106)</f>
        <v>263300</v>
      </c>
      <c r="D102" s="130">
        <f t="shared" ref="D102:I102" si="40">SUM(D103:D106)</f>
        <v>37350</v>
      </c>
      <c r="E102" s="130">
        <f t="shared" si="40"/>
        <v>63350</v>
      </c>
      <c r="F102" s="130">
        <f t="shared" si="40"/>
        <v>59850</v>
      </c>
      <c r="G102" s="130">
        <f t="shared" si="40"/>
        <v>44500</v>
      </c>
      <c r="H102" s="130">
        <f t="shared" si="40"/>
        <v>42450</v>
      </c>
      <c r="I102" s="130">
        <f t="shared" si="40"/>
        <v>15800</v>
      </c>
      <c r="J102" s="130">
        <f t="shared" ref="J102:O102" si="41">SUM(J103:J106)</f>
        <v>0</v>
      </c>
      <c r="K102" s="130">
        <f t="shared" si="41"/>
        <v>0</v>
      </c>
      <c r="L102" s="130">
        <f t="shared" si="41"/>
        <v>0</v>
      </c>
      <c r="M102" s="130">
        <f t="shared" si="41"/>
        <v>0</v>
      </c>
      <c r="N102" s="130">
        <f t="shared" si="41"/>
        <v>0</v>
      </c>
      <c r="O102" s="130">
        <f t="shared" si="41"/>
        <v>0</v>
      </c>
      <c r="P102" s="32"/>
      <c r="Q102" s="231"/>
      <c r="R102" s="231"/>
    </row>
    <row r="103" spans="1:32" ht="21" x14ac:dyDescent="0.2">
      <c r="A103" s="503"/>
      <c r="B103" s="12" t="s">
        <v>99</v>
      </c>
      <c r="C103" s="117">
        <f>SUM(D103:O103)</f>
        <v>61500</v>
      </c>
      <c r="D103" s="165">
        <v>12300</v>
      </c>
      <c r="E103" s="165">
        <v>12300</v>
      </c>
      <c r="F103" s="165">
        <v>12300</v>
      </c>
      <c r="G103" s="165">
        <v>12300</v>
      </c>
      <c r="H103" s="165">
        <v>12300</v>
      </c>
      <c r="I103" s="165" t="s">
        <v>106</v>
      </c>
      <c r="J103" s="165"/>
      <c r="K103" s="165"/>
      <c r="L103" s="165"/>
      <c r="M103" s="165"/>
      <c r="N103" s="165"/>
      <c r="O103" s="165"/>
      <c r="P103" s="12"/>
      <c r="Q103" s="518"/>
      <c r="R103" s="518"/>
    </row>
    <row r="104" spans="1:32" ht="42" x14ac:dyDescent="0.2">
      <c r="A104" s="503"/>
      <c r="B104" s="12" t="s">
        <v>102</v>
      </c>
      <c r="C104" s="117">
        <f>SUM(D104:O104)</f>
        <v>88800</v>
      </c>
      <c r="D104" s="165">
        <v>14800</v>
      </c>
      <c r="E104" s="165">
        <v>14800</v>
      </c>
      <c r="F104" s="165">
        <v>14800</v>
      </c>
      <c r="G104" s="165">
        <v>14800</v>
      </c>
      <c r="H104" s="165">
        <v>14800</v>
      </c>
      <c r="I104" s="165">
        <v>14800</v>
      </c>
      <c r="J104" s="165"/>
      <c r="K104" s="165"/>
      <c r="L104" s="165"/>
      <c r="M104" s="165"/>
      <c r="N104" s="165"/>
      <c r="O104" s="165"/>
      <c r="P104" s="12"/>
    </row>
    <row r="105" spans="1:32" ht="21" x14ac:dyDescent="0.2">
      <c r="A105" s="503"/>
      <c r="B105" s="12" t="s">
        <v>103</v>
      </c>
      <c r="C105" s="117">
        <f>SUM(D105:O105)</f>
        <v>102500</v>
      </c>
      <c r="D105" s="166">
        <v>10250</v>
      </c>
      <c r="E105" s="166">
        <v>30750</v>
      </c>
      <c r="F105" s="166">
        <v>30750</v>
      </c>
      <c r="G105" s="166">
        <v>16400</v>
      </c>
      <c r="H105" s="166">
        <v>14350</v>
      </c>
      <c r="I105" s="165"/>
      <c r="J105" s="165"/>
      <c r="K105" s="165"/>
      <c r="L105" s="165"/>
      <c r="M105" s="165"/>
      <c r="N105" s="165"/>
      <c r="O105" s="165"/>
      <c r="P105" s="12"/>
    </row>
    <row r="106" spans="1:32" ht="60.75" customHeight="1" thickBot="1" x14ac:dyDescent="0.25">
      <c r="A106" s="503"/>
      <c r="B106" s="12" t="s">
        <v>105</v>
      </c>
      <c r="C106" s="117">
        <f>SUM(D106:O106)</f>
        <v>10500</v>
      </c>
      <c r="D106" s="165" t="s">
        <v>106</v>
      </c>
      <c r="E106" s="165">
        <v>5500</v>
      </c>
      <c r="F106" s="165">
        <v>2000</v>
      </c>
      <c r="G106" s="165">
        <v>1000</v>
      </c>
      <c r="H106" s="165">
        <v>1000</v>
      </c>
      <c r="I106" s="165">
        <v>1000</v>
      </c>
      <c r="J106" s="165"/>
      <c r="K106" s="165"/>
      <c r="L106" s="165"/>
      <c r="M106" s="165"/>
      <c r="N106" s="165"/>
      <c r="O106" s="165"/>
      <c r="P106" s="12"/>
    </row>
    <row r="107" spans="1:32" ht="24" thickBot="1" x14ac:dyDescent="0.25">
      <c r="A107" s="487" t="s">
        <v>107</v>
      </c>
      <c r="B107" s="286"/>
      <c r="C107" s="134">
        <f>C108</f>
        <v>25000</v>
      </c>
      <c r="D107" s="170">
        <f t="shared" ref="D107:O109" si="42">D108</f>
        <v>0</v>
      </c>
      <c r="E107" s="170">
        <f t="shared" si="42"/>
        <v>0</v>
      </c>
      <c r="F107" s="170">
        <f t="shared" si="42"/>
        <v>0</v>
      </c>
      <c r="G107" s="170">
        <f t="shared" si="42"/>
        <v>0</v>
      </c>
      <c r="H107" s="170">
        <f t="shared" si="42"/>
        <v>0</v>
      </c>
      <c r="I107" s="170">
        <f>I108</f>
        <v>25000</v>
      </c>
      <c r="J107" s="170">
        <f t="shared" si="42"/>
        <v>0</v>
      </c>
      <c r="K107" s="170">
        <f t="shared" si="42"/>
        <v>0</v>
      </c>
      <c r="L107" s="170">
        <f t="shared" si="42"/>
        <v>0</v>
      </c>
      <c r="M107" s="170">
        <f t="shared" si="42"/>
        <v>0</v>
      </c>
      <c r="N107" s="170">
        <f t="shared" si="42"/>
        <v>0</v>
      </c>
      <c r="O107" s="170">
        <f t="shared" si="42"/>
        <v>0</v>
      </c>
      <c r="P107" s="132"/>
    </row>
    <row r="108" spans="1:32" ht="21.75" thickBot="1" x14ac:dyDescent="0.25">
      <c r="A108" s="513"/>
      <c r="B108" s="110" t="s">
        <v>108</v>
      </c>
      <c r="C108" s="129">
        <f>C109</f>
        <v>25000</v>
      </c>
      <c r="D108" s="128">
        <f t="shared" si="42"/>
        <v>0</v>
      </c>
      <c r="E108" s="128">
        <f t="shared" si="42"/>
        <v>0</v>
      </c>
      <c r="F108" s="128">
        <f t="shared" si="42"/>
        <v>0</v>
      </c>
      <c r="G108" s="128">
        <f t="shared" si="42"/>
        <v>0</v>
      </c>
      <c r="H108" s="128">
        <f t="shared" si="42"/>
        <v>0</v>
      </c>
      <c r="I108" s="128">
        <f t="shared" si="42"/>
        <v>25000</v>
      </c>
      <c r="J108" s="128">
        <f t="shared" si="42"/>
        <v>0</v>
      </c>
      <c r="K108" s="128">
        <f t="shared" si="42"/>
        <v>0</v>
      </c>
      <c r="L108" s="128">
        <f t="shared" si="42"/>
        <v>0</v>
      </c>
      <c r="M108" s="128">
        <f t="shared" si="42"/>
        <v>0</v>
      </c>
      <c r="N108" s="128">
        <f t="shared" si="42"/>
        <v>0</v>
      </c>
      <c r="O108" s="128">
        <f t="shared" si="42"/>
        <v>0</v>
      </c>
      <c r="P108" s="110"/>
    </row>
    <row r="109" spans="1:32" ht="21" x14ac:dyDescent="0.2">
      <c r="A109" s="519"/>
      <c r="B109" s="122" t="s">
        <v>109</v>
      </c>
      <c r="C109" s="131">
        <f>C110</f>
        <v>25000</v>
      </c>
      <c r="D109" s="169">
        <f>D110</f>
        <v>0</v>
      </c>
      <c r="E109" s="169">
        <f t="shared" si="42"/>
        <v>0</v>
      </c>
      <c r="F109" s="169">
        <f t="shared" si="42"/>
        <v>0</v>
      </c>
      <c r="G109" s="169">
        <f t="shared" si="42"/>
        <v>0</v>
      </c>
      <c r="H109" s="169">
        <f>H110</f>
        <v>0</v>
      </c>
      <c r="I109" s="169">
        <f>I110</f>
        <v>25000</v>
      </c>
      <c r="J109" s="169">
        <f t="shared" si="42"/>
        <v>0</v>
      </c>
      <c r="K109" s="169">
        <f t="shared" si="42"/>
        <v>0</v>
      </c>
      <c r="L109" s="169">
        <f t="shared" si="42"/>
        <v>0</v>
      </c>
      <c r="M109" s="169">
        <f t="shared" si="42"/>
        <v>0</v>
      </c>
      <c r="N109" s="169">
        <f t="shared" si="42"/>
        <v>0</v>
      </c>
      <c r="O109" s="169">
        <f t="shared" si="42"/>
        <v>0</v>
      </c>
      <c r="P109" s="265"/>
    </row>
    <row r="110" spans="1:32" ht="58.5" customHeight="1" x14ac:dyDescent="0.2">
      <c r="A110" s="1433"/>
      <c r="B110" s="15" t="s">
        <v>153</v>
      </c>
      <c r="C110" s="1434">
        <f>SUM(D110:O110)</f>
        <v>25000</v>
      </c>
      <c r="D110" s="1467"/>
      <c r="E110" s="1467"/>
      <c r="F110" s="1467"/>
      <c r="G110" s="1458"/>
      <c r="H110" s="1458"/>
      <c r="I110" s="1458">
        <v>25000</v>
      </c>
      <c r="J110" s="1458"/>
      <c r="K110" s="1458"/>
      <c r="L110" s="1458"/>
      <c r="M110" s="1458"/>
      <c r="N110" s="1458"/>
      <c r="O110" s="1458"/>
      <c r="P110" s="1467"/>
    </row>
    <row r="111" spans="1:32" ht="24" thickBot="1" x14ac:dyDescent="0.25">
      <c r="A111" s="1495" t="s">
        <v>151</v>
      </c>
      <c r="B111" s="1462"/>
      <c r="C111" s="1465">
        <f t="shared" ref="C111:I111" si="43">C112+C121+C126+C137+C146+C150+C157+C190+C194</f>
        <v>3782840</v>
      </c>
      <c r="D111" s="1465">
        <f t="shared" si="43"/>
        <v>0</v>
      </c>
      <c r="E111" s="1465">
        <f t="shared" si="43"/>
        <v>425200</v>
      </c>
      <c r="F111" s="1465">
        <f t="shared" si="43"/>
        <v>1602020</v>
      </c>
      <c r="G111" s="1494">
        <f t="shared" si="43"/>
        <v>1038860</v>
      </c>
      <c r="H111" s="1465">
        <f t="shared" si="43"/>
        <v>403110</v>
      </c>
      <c r="I111" s="1465">
        <f t="shared" si="43"/>
        <v>139650</v>
      </c>
      <c r="J111" s="1465">
        <f t="shared" ref="J111:O111" si="44">J112+J121+J126+J137+J146+J150+J157+J190+J194</f>
        <v>72800</v>
      </c>
      <c r="K111" s="1465">
        <f t="shared" si="44"/>
        <v>61200</v>
      </c>
      <c r="L111" s="1465">
        <f t="shared" si="44"/>
        <v>20000</v>
      </c>
      <c r="M111" s="1465">
        <f t="shared" si="44"/>
        <v>20000</v>
      </c>
      <c r="N111" s="1465">
        <f t="shared" si="44"/>
        <v>0</v>
      </c>
      <c r="O111" s="1465">
        <f t="shared" si="44"/>
        <v>0</v>
      </c>
      <c r="P111" s="1466"/>
      <c r="Q111" s="405"/>
      <c r="R111" s="405"/>
      <c r="S111" s="400"/>
      <c r="AF111" s="400"/>
    </row>
    <row r="112" spans="1:32" ht="21.75" thickBot="1" x14ac:dyDescent="0.25">
      <c r="A112" s="362"/>
      <c r="B112" s="363" t="s">
        <v>340</v>
      </c>
      <c r="C112" s="354">
        <f>C113+C119</f>
        <v>562500</v>
      </c>
      <c r="D112" s="354">
        <f t="shared" ref="D112:I112" si="45">D113+D119</f>
        <v>0</v>
      </c>
      <c r="E112" s="354">
        <f t="shared" si="45"/>
        <v>0</v>
      </c>
      <c r="F112" s="354">
        <f t="shared" si="45"/>
        <v>135700</v>
      </c>
      <c r="G112" s="354">
        <f t="shared" si="45"/>
        <v>236400</v>
      </c>
      <c r="H112" s="354">
        <f t="shared" si="45"/>
        <v>184400</v>
      </c>
      <c r="I112" s="354">
        <f t="shared" si="45"/>
        <v>2400</v>
      </c>
      <c r="J112" s="354">
        <f t="shared" ref="J112:O112" si="46">J113+J119</f>
        <v>2400</v>
      </c>
      <c r="K112" s="354">
        <f t="shared" si="46"/>
        <v>1200</v>
      </c>
      <c r="L112" s="354">
        <f t="shared" si="46"/>
        <v>0</v>
      </c>
      <c r="M112" s="354">
        <f t="shared" si="46"/>
        <v>0</v>
      </c>
      <c r="N112" s="354">
        <f t="shared" si="46"/>
        <v>0</v>
      </c>
      <c r="O112" s="354">
        <f t="shared" si="46"/>
        <v>0</v>
      </c>
      <c r="P112" s="365"/>
      <c r="Q112" s="400"/>
      <c r="R112" s="400"/>
      <c r="S112" s="400"/>
    </row>
    <row r="113" spans="1:19" ht="21" x14ac:dyDescent="0.2">
      <c r="A113" s="355"/>
      <c r="B113" s="356" t="s">
        <v>342</v>
      </c>
      <c r="C113" s="358">
        <f t="shared" ref="C113:I113" si="47">SUM(C114:C118)</f>
        <v>545000</v>
      </c>
      <c r="D113" s="358">
        <f t="shared" si="47"/>
        <v>0</v>
      </c>
      <c r="E113" s="358">
        <f t="shared" si="47"/>
        <v>0</v>
      </c>
      <c r="F113" s="358">
        <f t="shared" si="47"/>
        <v>118200</v>
      </c>
      <c r="G113" s="358">
        <f t="shared" si="47"/>
        <v>236400</v>
      </c>
      <c r="H113" s="358">
        <f t="shared" si="47"/>
        <v>184400</v>
      </c>
      <c r="I113" s="358">
        <f t="shared" si="47"/>
        <v>2400</v>
      </c>
      <c r="J113" s="358">
        <f t="shared" ref="J113:O113" si="48">SUM(J114:J118)</f>
        <v>2400</v>
      </c>
      <c r="K113" s="358">
        <f t="shared" si="48"/>
        <v>1200</v>
      </c>
      <c r="L113" s="358">
        <f t="shared" si="48"/>
        <v>0</v>
      </c>
      <c r="M113" s="358">
        <f t="shared" si="48"/>
        <v>0</v>
      </c>
      <c r="N113" s="358">
        <f t="shared" si="48"/>
        <v>0</v>
      </c>
      <c r="O113" s="358">
        <f t="shared" si="48"/>
        <v>0</v>
      </c>
      <c r="P113" s="360"/>
      <c r="Q113" s="400"/>
      <c r="R113" s="400"/>
      <c r="S113" s="400"/>
    </row>
    <row r="114" spans="1:19" ht="21" x14ac:dyDescent="0.2">
      <c r="A114" s="394"/>
      <c r="B114" s="524" t="s">
        <v>343</v>
      </c>
      <c r="C114" s="312"/>
      <c r="D114" s="312"/>
      <c r="E114" s="312"/>
      <c r="F114" s="312"/>
      <c r="G114" s="312"/>
      <c r="H114" s="312"/>
      <c r="I114" s="344"/>
      <c r="J114" s="344"/>
      <c r="K114" s="344"/>
      <c r="L114" s="344"/>
      <c r="M114" s="344"/>
      <c r="N114" s="344"/>
      <c r="O114" s="344"/>
      <c r="P114" s="344"/>
      <c r="S114" s="400"/>
    </row>
    <row r="115" spans="1:19" ht="42" x14ac:dyDescent="0.2">
      <c r="A115" s="229"/>
      <c r="B115" s="343" t="s">
        <v>344</v>
      </c>
      <c r="C115" s="346"/>
      <c r="D115" s="196"/>
      <c r="E115" s="196"/>
      <c r="F115" s="196"/>
      <c r="G115" s="196"/>
      <c r="H115" s="196"/>
      <c r="I115" s="345"/>
      <c r="J115" s="345"/>
      <c r="K115" s="345"/>
      <c r="L115" s="345"/>
      <c r="M115" s="345"/>
      <c r="N115" s="345"/>
      <c r="O115" s="345"/>
      <c r="P115" s="345"/>
      <c r="S115" s="400"/>
    </row>
    <row r="116" spans="1:19" ht="63" x14ac:dyDescent="0.2">
      <c r="A116" s="229"/>
      <c r="B116" s="343" t="s">
        <v>346</v>
      </c>
      <c r="C116" s="346">
        <f>SUM(D116:O116)</f>
        <v>240000</v>
      </c>
      <c r="D116" s="246"/>
      <c r="E116" s="246"/>
      <c r="F116" s="246">
        <v>118200</v>
      </c>
      <c r="G116" s="246">
        <v>118200</v>
      </c>
      <c r="H116" s="246">
        <v>1200</v>
      </c>
      <c r="I116" s="595">
        <v>1200</v>
      </c>
      <c r="J116" s="595">
        <v>1200</v>
      </c>
      <c r="K116" s="595"/>
      <c r="L116" s="595"/>
      <c r="M116" s="595"/>
      <c r="N116" s="595"/>
      <c r="O116" s="595"/>
      <c r="P116" s="599" t="s">
        <v>316</v>
      </c>
      <c r="Q116" s="221"/>
      <c r="R116" s="221"/>
      <c r="S116" s="400"/>
    </row>
    <row r="117" spans="1:19" ht="21" x14ac:dyDescent="0.2">
      <c r="A117" s="229"/>
      <c r="B117" s="351" t="s">
        <v>353</v>
      </c>
      <c r="C117" s="346">
        <f>SUM(D117:O117)</f>
        <v>240000</v>
      </c>
      <c r="D117" s="596"/>
      <c r="E117" s="597"/>
      <c r="F117" s="597"/>
      <c r="G117" s="246">
        <v>118200</v>
      </c>
      <c r="H117" s="246">
        <v>118200</v>
      </c>
      <c r="I117" s="246">
        <v>1200</v>
      </c>
      <c r="J117" s="595">
        <v>1200</v>
      </c>
      <c r="K117" s="598">
        <v>1200</v>
      </c>
      <c r="L117" s="598"/>
      <c r="M117" s="598"/>
      <c r="N117" s="598"/>
      <c r="O117" s="598"/>
      <c r="P117" s="600" t="s">
        <v>316</v>
      </c>
      <c r="Q117" s="221"/>
      <c r="R117" s="221"/>
      <c r="S117" s="400"/>
    </row>
    <row r="118" spans="1:19" ht="30.75" customHeight="1" x14ac:dyDescent="0.2">
      <c r="A118" s="414"/>
      <c r="B118" s="352" t="s">
        <v>354</v>
      </c>
      <c r="C118" s="350">
        <f>SUM(D118:O118)</f>
        <v>65000</v>
      </c>
      <c r="D118" s="317"/>
      <c r="E118" s="314"/>
      <c r="F118" s="314"/>
      <c r="G118" s="413"/>
      <c r="H118" s="399">
        <v>65000</v>
      </c>
      <c r="I118" s="415"/>
      <c r="J118" s="415"/>
      <c r="K118" s="415"/>
      <c r="L118" s="415"/>
      <c r="M118" s="415"/>
      <c r="N118" s="415"/>
      <c r="O118" s="415"/>
      <c r="P118" s="412"/>
    </row>
    <row r="119" spans="1:19" ht="21" x14ac:dyDescent="0.2">
      <c r="A119" s="321"/>
      <c r="B119" s="241" t="s">
        <v>355</v>
      </c>
      <c r="C119" s="326">
        <f>C120</f>
        <v>17500</v>
      </c>
      <c r="D119" s="326">
        <f t="shared" ref="D119:O119" si="49">D120</f>
        <v>0</v>
      </c>
      <c r="E119" s="326">
        <f t="shared" si="49"/>
        <v>0</v>
      </c>
      <c r="F119" s="326">
        <f t="shared" si="49"/>
        <v>17500</v>
      </c>
      <c r="G119" s="326">
        <f t="shared" si="49"/>
        <v>0</v>
      </c>
      <c r="H119" s="326">
        <f t="shared" si="49"/>
        <v>0</v>
      </c>
      <c r="I119" s="326">
        <f t="shared" si="49"/>
        <v>0</v>
      </c>
      <c r="J119" s="326">
        <f t="shared" si="49"/>
        <v>0</v>
      </c>
      <c r="K119" s="326">
        <f t="shared" si="49"/>
        <v>0</v>
      </c>
      <c r="L119" s="326">
        <f t="shared" si="49"/>
        <v>0</v>
      </c>
      <c r="M119" s="326">
        <f t="shared" si="49"/>
        <v>0</v>
      </c>
      <c r="N119" s="326">
        <f t="shared" si="49"/>
        <v>0</v>
      </c>
      <c r="O119" s="326">
        <f t="shared" si="49"/>
        <v>0</v>
      </c>
      <c r="P119" s="241"/>
    </row>
    <row r="120" spans="1:19" ht="54" customHeight="1" thickBot="1" x14ac:dyDescent="0.25">
      <c r="A120" s="475"/>
      <c r="B120" s="366" t="s">
        <v>410</v>
      </c>
      <c r="C120" s="367">
        <v>17500</v>
      </c>
      <c r="D120" s="601"/>
      <c r="E120" s="602"/>
      <c r="F120" s="384">
        <v>17500</v>
      </c>
      <c r="G120" s="602"/>
      <c r="H120" s="602"/>
      <c r="I120" s="602"/>
      <c r="J120" s="602"/>
      <c r="K120" s="602"/>
      <c r="L120" s="602"/>
      <c r="M120" s="602"/>
      <c r="N120" s="602"/>
      <c r="O120" s="602"/>
      <c r="P120" s="602" t="s">
        <v>316</v>
      </c>
      <c r="Q120" s="221"/>
      <c r="R120" s="221"/>
    </row>
    <row r="121" spans="1:19" ht="21.75" thickBot="1" x14ac:dyDescent="0.25">
      <c r="A121" s="373"/>
      <c r="B121" s="374" t="s">
        <v>360</v>
      </c>
      <c r="C121" s="375">
        <f>C122</f>
        <v>15350</v>
      </c>
      <c r="D121" s="375">
        <f t="shared" ref="D121:O121" si="50">D122</f>
        <v>0</v>
      </c>
      <c r="E121" s="375">
        <f t="shared" si="50"/>
        <v>0</v>
      </c>
      <c r="F121" s="375">
        <f t="shared" si="50"/>
        <v>12350</v>
      </c>
      <c r="G121" s="375">
        <f t="shared" si="50"/>
        <v>1000</v>
      </c>
      <c r="H121" s="375">
        <f t="shared" si="50"/>
        <v>1000</v>
      </c>
      <c r="I121" s="375">
        <f t="shared" si="50"/>
        <v>1000</v>
      </c>
      <c r="J121" s="375">
        <f t="shared" si="50"/>
        <v>0</v>
      </c>
      <c r="K121" s="375">
        <f t="shared" si="50"/>
        <v>0</v>
      </c>
      <c r="L121" s="375">
        <f t="shared" si="50"/>
        <v>0</v>
      </c>
      <c r="M121" s="375">
        <f t="shared" si="50"/>
        <v>0</v>
      </c>
      <c r="N121" s="375">
        <f t="shared" si="50"/>
        <v>0</v>
      </c>
      <c r="O121" s="375">
        <f t="shared" si="50"/>
        <v>0</v>
      </c>
      <c r="P121" s="376"/>
    </row>
    <row r="122" spans="1:19" ht="21" x14ac:dyDescent="0.2">
      <c r="A122" s="377"/>
      <c r="B122" s="378" t="s">
        <v>361</v>
      </c>
      <c r="C122" s="380">
        <f>SUM(C124:C125)</f>
        <v>15350</v>
      </c>
      <c r="D122" s="380">
        <f t="shared" ref="D122:I122" si="51">SUM(D124:D125)</f>
        <v>0</v>
      </c>
      <c r="E122" s="380">
        <f t="shared" si="51"/>
        <v>0</v>
      </c>
      <c r="F122" s="380">
        <f t="shared" si="51"/>
        <v>12350</v>
      </c>
      <c r="G122" s="380">
        <f t="shared" si="51"/>
        <v>1000</v>
      </c>
      <c r="H122" s="380">
        <f t="shared" si="51"/>
        <v>1000</v>
      </c>
      <c r="I122" s="380">
        <f t="shared" si="51"/>
        <v>1000</v>
      </c>
      <c r="J122" s="380">
        <f t="shared" ref="J122:O122" si="52">SUM(J124:J125)</f>
        <v>0</v>
      </c>
      <c r="K122" s="380">
        <f t="shared" si="52"/>
        <v>0</v>
      </c>
      <c r="L122" s="380">
        <f t="shared" si="52"/>
        <v>0</v>
      </c>
      <c r="M122" s="380">
        <f t="shared" si="52"/>
        <v>0</v>
      </c>
      <c r="N122" s="380">
        <f t="shared" si="52"/>
        <v>0</v>
      </c>
      <c r="O122" s="380">
        <f t="shared" si="52"/>
        <v>0</v>
      </c>
      <c r="P122" s="381"/>
    </row>
    <row r="123" spans="1:19" ht="21" x14ac:dyDescent="0.2">
      <c r="A123" s="368"/>
      <c r="B123" s="240" t="s">
        <v>362</v>
      </c>
      <c r="C123" s="369"/>
      <c r="D123" s="370"/>
      <c r="E123" s="370"/>
      <c r="F123" s="371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</row>
    <row r="124" spans="1:19" ht="21" x14ac:dyDescent="0.2">
      <c r="A124" s="319"/>
      <c r="B124" s="361" t="s">
        <v>363</v>
      </c>
      <c r="C124" s="346">
        <f>SUM(D124:O124)</f>
        <v>12350</v>
      </c>
      <c r="D124" s="402"/>
      <c r="E124" s="402"/>
      <c r="F124" s="346">
        <v>12350</v>
      </c>
      <c r="G124" s="402"/>
      <c r="H124" s="402"/>
      <c r="I124" s="402"/>
      <c r="J124" s="402"/>
      <c r="K124" s="402"/>
      <c r="L124" s="402"/>
      <c r="M124" s="402"/>
      <c r="N124" s="402"/>
      <c r="O124" s="402"/>
      <c r="P124" s="402" t="s">
        <v>316</v>
      </c>
      <c r="Q124" s="221"/>
      <c r="R124" s="221"/>
    </row>
    <row r="125" spans="1:19" ht="21.75" thickBot="1" x14ac:dyDescent="0.25">
      <c r="A125" s="313"/>
      <c r="B125" s="335" t="s">
        <v>364</v>
      </c>
      <c r="C125" s="387">
        <f>SUM(D125:O125)</f>
        <v>3000</v>
      </c>
      <c r="D125" s="255"/>
      <c r="E125" s="255"/>
      <c r="F125" s="255"/>
      <c r="G125" s="255">
        <v>1000</v>
      </c>
      <c r="H125" s="255">
        <v>1000</v>
      </c>
      <c r="I125" s="255">
        <v>1000</v>
      </c>
      <c r="J125" s="255"/>
      <c r="K125" s="255"/>
      <c r="L125" s="255"/>
      <c r="M125" s="255"/>
      <c r="N125" s="255"/>
      <c r="O125" s="255"/>
      <c r="P125" s="403"/>
    </row>
    <row r="126" spans="1:19" s="408" customFormat="1" ht="21.75" thickBot="1" x14ac:dyDescent="0.25">
      <c r="A126" s="406"/>
      <c r="B126" s="407" t="s">
        <v>152</v>
      </c>
      <c r="C126" s="389">
        <f>C127+C131</f>
        <v>765000</v>
      </c>
      <c r="D126" s="389">
        <f t="shared" ref="D126:I126" si="53">D127+D131</f>
        <v>0</v>
      </c>
      <c r="E126" s="389">
        <f t="shared" si="53"/>
        <v>5000</v>
      </c>
      <c r="F126" s="389">
        <f t="shared" si="53"/>
        <v>577900</v>
      </c>
      <c r="G126" s="389">
        <f t="shared" si="53"/>
        <v>105210</v>
      </c>
      <c r="H126" s="389">
        <f t="shared" si="53"/>
        <v>71790</v>
      </c>
      <c r="I126" s="389">
        <f t="shared" si="53"/>
        <v>5100</v>
      </c>
      <c r="J126" s="389">
        <f t="shared" ref="J126:O126" si="54">J127+J131</f>
        <v>0</v>
      </c>
      <c r="K126" s="389">
        <f t="shared" si="54"/>
        <v>0</v>
      </c>
      <c r="L126" s="389">
        <f t="shared" si="54"/>
        <v>0</v>
      </c>
      <c r="M126" s="389">
        <f t="shared" si="54"/>
        <v>0</v>
      </c>
      <c r="N126" s="389">
        <f t="shared" si="54"/>
        <v>0</v>
      </c>
      <c r="O126" s="389">
        <f t="shared" si="54"/>
        <v>0</v>
      </c>
      <c r="P126" s="390"/>
    </row>
    <row r="127" spans="1:19" ht="21" x14ac:dyDescent="0.2">
      <c r="A127" s="404"/>
      <c r="B127" s="295" t="s">
        <v>367</v>
      </c>
      <c r="C127" s="348">
        <f>SUM(C129:C130)</f>
        <v>720000</v>
      </c>
      <c r="D127" s="348">
        <f t="shared" ref="D127:I127" si="55">SUM(D129:D130)</f>
        <v>0</v>
      </c>
      <c r="E127" s="348">
        <f t="shared" si="55"/>
        <v>0</v>
      </c>
      <c r="F127" s="348">
        <f t="shared" si="55"/>
        <v>567900</v>
      </c>
      <c r="G127" s="348">
        <f t="shared" si="55"/>
        <v>75210</v>
      </c>
      <c r="H127" s="348">
        <f t="shared" si="55"/>
        <v>71790</v>
      </c>
      <c r="I127" s="348">
        <f t="shared" si="55"/>
        <v>5100</v>
      </c>
      <c r="J127" s="348">
        <f t="shared" ref="J127:O127" si="56">SUM(J129:J130)</f>
        <v>0</v>
      </c>
      <c r="K127" s="348">
        <f t="shared" si="56"/>
        <v>0</v>
      </c>
      <c r="L127" s="348">
        <f t="shared" si="56"/>
        <v>0</v>
      </c>
      <c r="M127" s="348">
        <f t="shared" si="56"/>
        <v>0</v>
      </c>
      <c r="N127" s="348">
        <f t="shared" si="56"/>
        <v>0</v>
      </c>
      <c r="O127" s="348">
        <f t="shared" si="56"/>
        <v>0</v>
      </c>
      <c r="P127" s="295"/>
    </row>
    <row r="128" spans="1:19" ht="21" x14ac:dyDescent="0.2">
      <c r="A128" s="319"/>
      <c r="B128" s="195" t="s">
        <v>377</v>
      </c>
      <c r="C128" s="320"/>
      <c r="D128" s="402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195"/>
    </row>
    <row r="129" spans="1:20" ht="21" x14ac:dyDescent="0.2">
      <c r="A129" s="319"/>
      <c r="B129" s="195" t="s">
        <v>378</v>
      </c>
      <c r="C129" s="320">
        <f>SUM(D129:O129)</f>
        <v>576000</v>
      </c>
      <c r="D129" s="402"/>
      <c r="E129" s="298"/>
      <c r="F129" s="164">
        <v>567900</v>
      </c>
      <c r="G129" s="164">
        <v>2700</v>
      </c>
      <c r="H129" s="164">
        <v>2700</v>
      </c>
      <c r="I129" s="164">
        <v>2700</v>
      </c>
      <c r="J129" s="298"/>
      <c r="K129" s="298"/>
      <c r="L129" s="298"/>
      <c r="M129" s="298"/>
      <c r="N129" s="298"/>
      <c r="O129" s="298"/>
      <c r="P129" s="298" t="s">
        <v>316</v>
      </c>
      <c r="Q129" s="221"/>
      <c r="R129" s="221"/>
    </row>
    <row r="130" spans="1:20" ht="57" customHeight="1" x14ac:dyDescent="0.2">
      <c r="A130" s="313"/>
      <c r="B130" s="304" t="s">
        <v>379</v>
      </c>
      <c r="C130" s="306">
        <f>SUM(D130:O130)</f>
        <v>144000</v>
      </c>
      <c r="D130" s="430"/>
      <c r="E130" s="340"/>
      <c r="F130" s="340"/>
      <c r="G130" s="431">
        <v>72510</v>
      </c>
      <c r="H130" s="431">
        <v>69090</v>
      </c>
      <c r="I130" s="168">
        <v>2400</v>
      </c>
      <c r="J130" s="168"/>
      <c r="K130" s="168"/>
      <c r="L130" s="168"/>
      <c r="M130" s="168"/>
      <c r="N130" s="168"/>
      <c r="O130" s="168"/>
      <c r="P130" s="304"/>
      <c r="Q130" s="405"/>
      <c r="R130" s="405"/>
      <c r="S130" s="401"/>
      <c r="T130" s="401"/>
    </row>
    <row r="131" spans="1:20" s="408" customFormat="1" ht="21" x14ac:dyDescent="0.2">
      <c r="A131" s="560"/>
      <c r="B131" s="385" t="s">
        <v>154</v>
      </c>
      <c r="C131" s="386">
        <f>C134+C136</f>
        <v>45000</v>
      </c>
      <c r="D131" s="386">
        <f t="shared" ref="D131:I131" si="57">D134+D136</f>
        <v>0</v>
      </c>
      <c r="E131" s="386">
        <f t="shared" si="57"/>
        <v>5000</v>
      </c>
      <c r="F131" s="386">
        <f t="shared" si="57"/>
        <v>10000</v>
      </c>
      <c r="G131" s="386">
        <f t="shared" si="57"/>
        <v>30000</v>
      </c>
      <c r="H131" s="386">
        <f t="shared" si="57"/>
        <v>0</v>
      </c>
      <c r="I131" s="386">
        <f t="shared" si="57"/>
        <v>0</v>
      </c>
      <c r="J131" s="386">
        <f t="shared" ref="J131:O131" si="58">J134+J136</f>
        <v>0</v>
      </c>
      <c r="K131" s="386">
        <f t="shared" si="58"/>
        <v>0</v>
      </c>
      <c r="L131" s="386">
        <f t="shared" si="58"/>
        <v>0</v>
      </c>
      <c r="M131" s="386">
        <f t="shared" si="58"/>
        <v>0</v>
      </c>
      <c r="N131" s="386">
        <f t="shared" si="58"/>
        <v>0</v>
      </c>
      <c r="O131" s="386">
        <f t="shared" si="58"/>
        <v>0</v>
      </c>
      <c r="P131" s="385"/>
    </row>
    <row r="132" spans="1:20" ht="21" x14ac:dyDescent="0.2">
      <c r="A132" s="529"/>
      <c r="B132" s="1496" t="s">
        <v>155</v>
      </c>
      <c r="C132" s="157"/>
      <c r="D132" s="159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S132" s="232">
        <v>72510</v>
      </c>
      <c r="T132" s="232">
        <v>69090</v>
      </c>
    </row>
    <row r="133" spans="1:20" ht="21" x14ac:dyDescent="0.2">
      <c r="A133" s="530"/>
      <c r="B133" s="154" t="s">
        <v>156</v>
      </c>
      <c r="C133" s="154"/>
      <c r="D133" s="155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</row>
    <row r="134" spans="1:20" ht="21" x14ac:dyDescent="0.2">
      <c r="A134" s="530"/>
      <c r="B134" s="154" t="s">
        <v>157</v>
      </c>
      <c r="C134" s="164">
        <f>SUM(D134:I134)</f>
        <v>25000</v>
      </c>
      <c r="D134" s="603"/>
      <c r="E134" s="156"/>
      <c r="F134" s="156"/>
      <c r="G134" s="164">
        <v>25000</v>
      </c>
      <c r="H134" s="156"/>
      <c r="I134" s="156"/>
      <c r="J134" s="156"/>
      <c r="K134" s="156"/>
      <c r="L134" s="156"/>
      <c r="M134" s="156"/>
      <c r="N134" s="156"/>
      <c r="O134" s="156"/>
      <c r="P134" s="156" t="s">
        <v>316</v>
      </c>
      <c r="Q134" s="221"/>
      <c r="R134" s="221"/>
    </row>
    <row r="135" spans="1:20" ht="21" x14ac:dyDescent="0.2">
      <c r="A135" s="530"/>
      <c r="B135" s="154" t="s">
        <v>158</v>
      </c>
      <c r="C135" s="162"/>
      <c r="D135" s="155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</row>
    <row r="136" spans="1:20" ht="31.5" customHeight="1" thickBot="1" x14ac:dyDescent="0.25">
      <c r="A136" s="531"/>
      <c r="B136" s="422" t="s">
        <v>159</v>
      </c>
      <c r="C136" s="168">
        <f>SUM(D136:O136)</f>
        <v>20000</v>
      </c>
      <c r="D136" s="255"/>
      <c r="E136" s="168">
        <v>5000</v>
      </c>
      <c r="F136" s="168">
        <v>10000</v>
      </c>
      <c r="G136" s="168">
        <v>5000</v>
      </c>
      <c r="H136" s="168"/>
      <c r="I136" s="168"/>
      <c r="J136" s="168"/>
      <c r="K136" s="168"/>
      <c r="L136" s="168"/>
      <c r="M136" s="168"/>
      <c r="N136" s="168"/>
      <c r="O136" s="168"/>
      <c r="P136" s="422"/>
    </row>
    <row r="137" spans="1:20" ht="21.75" thickBot="1" x14ac:dyDescent="0.25">
      <c r="A137" s="406"/>
      <c r="B137" s="407" t="s">
        <v>372</v>
      </c>
      <c r="C137" s="389">
        <f>C138</f>
        <v>1276700</v>
      </c>
      <c r="D137" s="389">
        <f t="shared" ref="D137:O137" si="59">D138</f>
        <v>0</v>
      </c>
      <c r="E137" s="1489">
        <f t="shared" si="59"/>
        <v>383000</v>
      </c>
      <c r="F137" s="389">
        <f t="shared" si="59"/>
        <v>384600</v>
      </c>
      <c r="G137" s="389">
        <f t="shared" si="59"/>
        <v>392400</v>
      </c>
      <c r="H137" s="389">
        <f t="shared" si="59"/>
        <v>72400</v>
      </c>
      <c r="I137" s="389">
        <f t="shared" si="59"/>
        <v>44300</v>
      </c>
      <c r="J137" s="389">
        <f t="shared" si="59"/>
        <v>0</v>
      </c>
      <c r="K137" s="389">
        <f t="shared" si="59"/>
        <v>0</v>
      </c>
      <c r="L137" s="389">
        <f t="shared" si="59"/>
        <v>0</v>
      </c>
      <c r="M137" s="389">
        <f t="shared" si="59"/>
        <v>0</v>
      </c>
      <c r="N137" s="389">
        <f t="shared" si="59"/>
        <v>0</v>
      </c>
      <c r="O137" s="389">
        <f t="shared" si="59"/>
        <v>0</v>
      </c>
      <c r="P137" s="390"/>
      <c r="Q137" s="401"/>
      <c r="R137" s="401"/>
    </row>
    <row r="138" spans="1:20" ht="21" x14ac:dyDescent="0.2">
      <c r="A138" s="377"/>
      <c r="B138" s="435" t="s">
        <v>368</v>
      </c>
      <c r="C138" s="436">
        <f>SUM(C139:C145)</f>
        <v>1276700</v>
      </c>
      <c r="D138" s="436">
        <f t="shared" ref="D138:I138" si="60">SUM(D139:D145)</f>
        <v>0</v>
      </c>
      <c r="E138" s="436">
        <f t="shared" si="60"/>
        <v>383000</v>
      </c>
      <c r="F138" s="436">
        <f t="shared" si="60"/>
        <v>384600</v>
      </c>
      <c r="G138" s="436">
        <f t="shared" si="60"/>
        <v>392400</v>
      </c>
      <c r="H138" s="436">
        <f t="shared" si="60"/>
        <v>72400</v>
      </c>
      <c r="I138" s="436">
        <f t="shared" si="60"/>
        <v>44300</v>
      </c>
      <c r="J138" s="436">
        <f t="shared" ref="J138:O138" si="61">SUM(J139:J145)</f>
        <v>0</v>
      </c>
      <c r="K138" s="436">
        <f t="shared" si="61"/>
        <v>0</v>
      </c>
      <c r="L138" s="436">
        <f t="shared" si="61"/>
        <v>0</v>
      </c>
      <c r="M138" s="436">
        <f t="shared" si="61"/>
        <v>0</v>
      </c>
      <c r="N138" s="436">
        <f t="shared" si="61"/>
        <v>0</v>
      </c>
      <c r="O138" s="436">
        <f t="shared" si="61"/>
        <v>0</v>
      </c>
      <c r="P138" s="437"/>
      <c r="Q138" s="401"/>
      <c r="R138" s="401"/>
    </row>
    <row r="139" spans="1:20" ht="42" x14ac:dyDescent="0.2">
      <c r="A139" s="411"/>
      <c r="B139" s="432" t="s">
        <v>373</v>
      </c>
      <c r="C139" s="433">
        <f>SUM(D139:O139)</f>
        <v>344000</v>
      </c>
      <c r="D139" s="419"/>
      <c r="E139" s="419">
        <v>344000</v>
      </c>
      <c r="F139" s="419"/>
      <c r="G139" s="419"/>
      <c r="H139" s="419"/>
      <c r="I139" s="434"/>
      <c r="J139" s="344"/>
      <c r="K139" s="344"/>
      <c r="L139" s="344"/>
      <c r="M139" s="344"/>
      <c r="N139" s="344"/>
      <c r="O139" s="344"/>
      <c r="P139" s="344"/>
    </row>
    <row r="140" spans="1:20" ht="42" x14ac:dyDescent="0.2">
      <c r="A140" s="394"/>
      <c r="B140" s="418" t="s">
        <v>374</v>
      </c>
      <c r="C140" s="417">
        <f>SUM(D140:O140)</f>
        <v>640000</v>
      </c>
      <c r="D140" s="246"/>
      <c r="E140" s="246"/>
      <c r="F140" s="246">
        <v>320000</v>
      </c>
      <c r="G140" s="246">
        <v>320000</v>
      </c>
      <c r="H140" s="246"/>
      <c r="I140" s="246"/>
      <c r="J140" s="395"/>
      <c r="K140" s="395"/>
      <c r="L140" s="395"/>
      <c r="M140" s="395"/>
      <c r="N140" s="395"/>
      <c r="O140" s="395"/>
      <c r="P140" s="599" t="s">
        <v>316</v>
      </c>
      <c r="Q140" s="221"/>
      <c r="R140" s="221"/>
    </row>
    <row r="141" spans="1:20" ht="21" x14ac:dyDescent="0.2">
      <c r="A141" s="392"/>
      <c r="B141" s="396" t="s">
        <v>375</v>
      </c>
      <c r="C141" s="417">
        <f>SUM(D141:O141)</f>
        <v>96000</v>
      </c>
      <c r="D141" s="596"/>
      <c r="E141" s="596"/>
      <c r="F141" s="246">
        <v>32000</v>
      </c>
      <c r="G141" s="246">
        <v>32000</v>
      </c>
      <c r="H141" s="246">
        <v>32000</v>
      </c>
      <c r="I141" s="599"/>
      <c r="J141" s="395"/>
      <c r="K141" s="395"/>
      <c r="L141" s="395"/>
      <c r="M141" s="395"/>
      <c r="N141" s="395"/>
      <c r="O141" s="395"/>
      <c r="P141" s="599" t="s">
        <v>316</v>
      </c>
      <c r="Q141" s="221"/>
      <c r="R141" s="221"/>
    </row>
    <row r="142" spans="1:20" ht="21" x14ac:dyDescent="0.2">
      <c r="A142" s="392"/>
      <c r="B142" s="391" t="s">
        <v>376</v>
      </c>
      <c r="C142" s="410"/>
      <c r="D142" s="272"/>
      <c r="E142" s="272"/>
      <c r="F142" s="272"/>
      <c r="G142" s="272"/>
      <c r="H142" s="272"/>
      <c r="I142" s="395"/>
      <c r="J142" s="395"/>
      <c r="K142" s="395"/>
      <c r="L142" s="395"/>
      <c r="M142" s="395"/>
      <c r="N142" s="395"/>
      <c r="O142" s="395"/>
      <c r="P142" s="395"/>
    </row>
    <row r="143" spans="1:20" ht="42" x14ac:dyDescent="0.2">
      <c r="A143" s="392"/>
      <c r="B143" s="396" t="s">
        <v>381</v>
      </c>
      <c r="C143" s="246">
        <f>SUM(D143:O143)</f>
        <v>99200</v>
      </c>
      <c r="D143" s="246"/>
      <c r="E143" s="246"/>
      <c r="F143" s="246">
        <v>24800</v>
      </c>
      <c r="G143" s="246">
        <v>24800</v>
      </c>
      <c r="H143" s="246">
        <v>24800</v>
      </c>
      <c r="I143" s="246">
        <v>24800</v>
      </c>
      <c r="J143" s="395"/>
      <c r="K143" s="395"/>
      <c r="L143" s="395"/>
      <c r="M143" s="395"/>
      <c r="N143" s="395"/>
      <c r="O143" s="395"/>
      <c r="P143" s="395"/>
    </row>
    <row r="144" spans="1:20" ht="21" x14ac:dyDescent="0.2">
      <c r="A144" s="397"/>
      <c r="B144" s="391" t="s">
        <v>380</v>
      </c>
      <c r="C144" s="393">
        <f>SUM(D144:O144)</f>
        <v>58500</v>
      </c>
      <c r="D144" s="246"/>
      <c r="E144" s="246"/>
      <c r="F144" s="246">
        <v>7800</v>
      </c>
      <c r="G144" s="246">
        <v>15600</v>
      </c>
      <c r="H144" s="246">
        <v>15600</v>
      </c>
      <c r="I144" s="246">
        <v>19500</v>
      </c>
      <c r="J144" s="272"/>
      <c r="K144" s="272"/>
      <c r="L144" s="272"/>
      <c r="M144" s="272"/>
      <c r="N144" s="272"/>
      <c r="O144" s="272"/>
      <c r="P144" s="272"/>
    </row>
    <row r="145" spans="1:25" ht="32.25" customHeight="1" thickBot="1" x14ac:dyDescent="0.25">
      <c r="A145" s="397"/>
      <c r="B145" s="442" t="s">
        <v>382</v>
      </c>
      <c r="C145" s="444">
        <f>SUM(D145:O145)</f>
        <v>39000</v>
      </c>
      <c r="D145" s="443"/>
      <c r="E145" s="567">
        <v>39000</v>
      </c>
      <c r="F145" s="443"/>
      <c r="G145" s="443"/>
      <c r="H145" s="443"/>
      <c r="I145" s="445"/>
      <c r="J145" s="445"/>
      <c r="K145" s="445"/>
      <c r="L145" s="445"/>
      <c r="M145" s="445"/>
      <c r="N145" s="445"/>
      <c r="O145" s="445"/>
      <c r="P145" s="445"/>
    </row>
    <row r="146" spans="1:25" s="408" customFormat="1" ht="21.75" thickBot="1" x14ac:dyDescent="0.25">
      <c r="A146" s="568"/>
      <c r="B146" s="407" t="s">
        <v>292</v>
      </c>
      <c r="C146" s="389">
        <f>C147</f>
        <v>23550</v>
      </c>
      <c r="D146" s="389">
        <f t="shared" ref="D146:O146" si="62">D147</f>
        <v>0</v>
      </c>
      <c r="E146" s="389">
        <f t="shared" si="62"/>
        <v>0</v>
      </c>
      <c r="F146" s="389">
        <f t="shared" si="62"/>
        <v>2850</v>
      </c>
      <c r="G146" s="389">
        <f t="shared" si="62"/>
        <v>17850</v>
      </c>
      <c r="H146" s="389">
        <f t="shared" si="62"/>
        <v>0</v>
      </c>
      <c r="I146" s="389">
        <f t="shared" si="62"/>
        <v>2850</v>
      </c>
      <c r="J146" s="389">
        <f t="shared" si="62"/>
        <v>0</v>
      </c>
      <c r="K146" s="389">
        <f t="shared" si="62"/>
        <v>0</v>
      </c>
      <c r="L146" s="389">
        <f t="shared" si="62"/>
        <v>0</v>
      </c>
      <c r="M146" s="389">
        <f t="shared" si="62"/>
        <v>0</v>
      </c>
      <c r="N146" s="389">
        <f t="shared" si="62"/>
        <v>0</v>
      </c>
      <c r="O146" s="389">
        <f t="shared" si="62"/>
        <v>0</v>
      </c>
      <c r="P146" s="390"/>
      <c r="Q146" s="491"/>
      <c r="R146" s="491"/>
      <c r="S146" s="232"/>
      <c r="T146" s="232"/>
      <c r="U146" s="232"/>
      <c r="V146" s="232"/>
      <c r="W146" s="232"/>
      <c r="X146" s="232"/>
      <c r="Y146" s="232"/>
    </row>
    <row r="147" spans="1:25" s="408" customFormat="1" ht="21" x14ac:dyDescent="0.2">
      <c r="A147" s="492"/>
      <c r="B147" s="295" t="s">
        <v>293</v>
      </c>
      <c r="C147" s="348">
        <f>SUM(C148:C149)</f>
        <v>23550</v>
      </c>
      <c r="D147" s="348">
        <f t="shared" ref="D147:I147" si="63">SUM(D148:D149)</f>
        <v>0</v>
      </c>
      <c r="E147" s="348">
        <f t="shared" si="63"/>
        <v>0</v>
      </c>
      <c r="F147" s="348">
        <f t="shared" si="63"/>
        <v>2850</v>
      </c>
      <c r="G147" s="348">
        <f t="shared" si="63"/>
        <v>17850</v>
      </c>
      <c r="H147" s="348">
        <f t="shared" si="63"/>
        <v>0</v>
      </c>
      <c r="I147" s="348">
        <f t="shared" si="63"/>
        <v>2850</v>
      </c>
      <c r="J147" s="348">
        <f t="shared" ref="J147:O147" si="64">SUM(J148:J149)</f>
        <v>0</v>
      </c>
      <c r="K147" s="348">
        <f t="shared" si="64"/>
        <v>0</v>
      </c>
      <c r="L147" s="348">
        <f t="shared" si="64"/>
        <v>0</v>
      </c>
      <c r="M147" s="348">
        <f t="shared" si="64"/>
        <v>0</v>
      </c>
      <c r="N147" s="348">
        <f t="shared" si="64"/>
        <v>0</v>
      </c>
      <c r="O147" s="348">
        <f t="shared" si="64"/>
        <v>0</v>
      </c>
      <c r="P147" s="295"/>
      <c r="Q147" s="491"/>
      <c r="R147" s="491"/>
      <c r="S147" s="232"/>
      <c r="T147" s="232"/>
      <c r="U147" s="232"/>
      <c r="V147" s="232"/>
      <c r="W147" s="232"/>
      <c r="X147" s="232"/>
      <c r="Y147" s="232"/>
    </row>
    <row r="148" spans="1:25" ht="21" x14ac:dyDescent="0.2">
      <c r="A148" s="529"/>
      <c r="B148" s="157" t="s">
        <v>294</v>
      </c>
      <c r="C148" s="263">
        <f>SUM(D148:O148)</f>
        <v>8550</v>
      </c>
      <c r="D148" s="262"/>
      <c r="E148" s="263"/>
      <c r="F148" s="263">
        <v>2850</v>
      </c>
      <c r="G148" s="263">
        <v>2850</v>
      </c>
      <c r="H148" s="263"/>
      <c r="I148" s="263">
        <v>2850</v>
      </c>
      <c r="J148" s="263"/>
      <c r="K148" s="263"/>
      <c r="L148" s="263"/>
      <c r="M148" s="263"/>
      <c r="N148" s="263"/>
      <c r="O148" s="263"/>
      <c r="P148" s="263" t="s">
        <v>316</v>
      </c>
      <c r="Q148" s="221"/>
      <c r="R148" s="221"/>
    </row>
    <row r="149" spans="1:25" ht="30" customHeight="1" thickBot="1" x14ac:dyDescent="0.25">
      <c r="A149" s="531"/>
      <c r="B149" s="383" t="s">
        <v>295</v>
      </c>
      <c r="C149" s="420">
        <f>SUM(D149:O149)</f>
        <v>15000</v>
      </c>
      <c r="D149" s="421"/>
      <c r="E149" s="420"/>
      <c r="F149" s="420"/>
      <c r="G149" s="420">
        <v>15000</v>
      </c>
      <c r="H149" s="420"/>
      <c r="I149" s="420"/>
      <c r="J149" s="420"/>
      <c r="K149" s="420"/>
      <c r="L149" s="420"/>
      <c r="M149" s="420"/>
      <c r="N149" s="420"/>
      <c r="O149" s="420"/>
      <c r="P149" s="420"/>
      <c r="Q149" s="532"/>
      <c r="R149" s="532"/>
    </row>
    <row r="150" spans="1:25" s="408" customFormat="1" ht="21.75" thickBot="1" x14ac:dyDescent="0.25">
      <c r="A150" s="406"/>
      <c r="B150" s="407" t="s">
        <v>296</v>
      </c>
      <c r="C150" s="389">
        <f>C151</f>
        <v>160000</v>
      </c>
      <c r="D150" s="389">
        <f t="shared" ref="D150:I150" si="65">D151</f>
        <v>0</v>
      </c>
      <c r="E150" s="389">
        <f t="shared" si="65"/>
        <v>0</v>
      </c>
      <c r="F150" s="389">
        <f t="shared" si="65"/>
        <v>64000</v>
      </c>
      <c r="G150" s="389">
        <f t="shared" si="65"/>
        <v>32000</v>
      </c>
      <c r="H150" s="389">
        <f t="shared" si="65"/>
        <v>32000</v>
      </c>
      <c r="I150" s="389">
        <f t="shared" si="65"/>
        <v>32000</v>
      </c>
      <c r="J150" s="390"/>
      <c r="K150" s="390"/>
      <c r="L150" s="390"/>
      <c r="M150" s="390"/>
      <c r="N150" s="390"/>
      <c r="O150" s="390"/>
      <c r="P150" s="390"/>
    </row>
    <row r="151" spans="1:25" s="408" customFormat="1" ht="21" x14ac:dyDescent="0.2">
      <c r="A151" s="404"/>
      <c r="B151" s="295" t="s">
        <v>297</v>
      </c>
      <c r="C151" s="348">
        <f>C153+C156</f>
        <v>160000</v>
      </c>
      <c r="D151" s="348">
        <f t="shared" ref="D151:I151" si="66">D153+D156</f>
        <v>0</v>
      </c>
      <c r="E151" s="348">
        <f t="shared" si="66"/>
        <v>0</v>
      </c>
      <c r="F151" s="348">
        <f>F153+F156</f>
        <v>64000</v>
      </c>
      <c r="G151" s="348">
        <f>G153+G156</f>
        <v>32000</v>
      </c>
      <c r="H151" s="348">
        <f t="shared" si="66"/>
        <v>32000</v>
      </c>
      <c r="I151" s="348">
        <f t="shared" si="66"/>
        <v>32000</v>
      </c>
      <c r="J151" s="295"/>
      <c r="K151" s="295"/>
      <c r="L151" s="295"/>
      <c r="M151" s="295"/>
      <c r="N151" s="295"/>
      <c r="O151" s="295"/>
      <c r="P151" s="295"/>
    </row>
    <row r="152" spans="1:25" ht="21" x14ac:dyDescent="0.2">
      <c r="A152" s="529"/>
      <c r="B152" s="157" t="s">
        <v>298</v>
      </c>
      <c r="C152" s="157"/>
      <c r="D152" s="159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</row>
    <row r="153" spans="1:25" ht="21" x14ac:dyDescent="0.2">
      <c r="A153" s="530"/>
      <c r="B153" s="154" t="s">
        <v>299</v>
      </c>
      <c r="C153" s="263">
        <f>SUM(D153:O153)</f>
        <v>96000</v>
      </c>
      <c r="D153" s="262"/>
      <c r="E153" s="263"/>
      <c r="F153" s="263">
        <v>32000</v>
      </c>
      <c r="G153" s="263">
        <v>32000</v>
      </c>
      <c r="H153" s="263"/>
      <c r="I153" s="263">
        <v>32000</v>
      </c>
      <c r="J153" s="264"/>
      <c r="K153" s="264"/>
      <c r="L153" s="264"/>
      <c r="M153" s="264"/>
      <c r="N153" s="264"/>
      <c r="O153" s="264"/>
      <c r="P153" s="264" t="s">
        <v>316</v>
      </c>
      <c r="Q153" s="221"/>
      <c r="R153" s="221"/>
    </row>
    <row r="154" spans="1:25" ht="21" x14ac:dyDescent="0.2">
      <c r="A154" s="529"/>
      <c r="B154" s="157" t="s">
        <v>300</v>
      </c>
      <c r="C154" s="261"/>
      <c r="D154" s="159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</row>
    <row r="155" spans="1:25" ht="21" x14ac:dyDescent="0.2">
      <c r="A155" s="530"/>
      <c r="B155" s="154" t="s">
        <v>301</v>
      </c>
      <c r="C155" s="162"/>
      <c r="D155" s="155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</row>
    <row r="156" spans="1:25" ht="32.25" customHeight="1" thickBot="1" x14ac:dyDescent="0.25">
      <c r="A156" s="531"/>
      <c r="B156" s="422" t="s">
        <v>302</v>
      </c>
      <c r="C156" s="424">
        <f>SUM(D156:O156)</f>
        <v>64000</v>
      </c>
      <c r="D156" s="423"/>
      <c r="E156" s="424"/>
      <c r="F156" s="424">
        <v>32000</v>
      </c>
      <c r="G156" s="424"/>
      <c r="H156" s="424">
        <v>32000</v>
      </c>
      <c r="I156" s="424"/>
      <c r="J156" s="424"/>
      <c r="K156" s="424"/>
      <c r="L156" s="424"/>
      <c r="M156" s="424"/>
      <c r="N156" s="424"/>
      <c r="O156" s="424"/>
      <c r="P156" s="424" t="s">
        <v>316</v>
      </c>
      <c r="Q156" s="221"/>
      <c r="R156" s="221"/>
    </row>
    <row r="157" spans="1:25" s="408" customFormat="1" ht="21.75" thickBot="1" x14ac:dyDescent="0.25">
      <c r="A157" s="406"/>
      <c r="B157" s="407" t="s">
        <v>169</v>
      </c>
      <c r="C157" s="425">
        <f>C158</f>
        <v>861740</v>
      </c>
      <c r="D157" s="425">
        <f t="shared" ref="D157:O157" si="67">D158</f>
        <v>0</v>
      </c>
      <c r="E157" s="425">
        <f t="shared" si="67"/>
        <v>37200</v>
      </c>
      <c r="F157" s="425">
        <f t="shared" si="67"/>
        <v>362620</v>
      </c>
      <c r="G157" s="425">
        <f t="shared" si="67"/>
        <v>198000</v>
      </c>
      <c r="H157" s="425">
        <f t="shared" si="67"/>
        <v>41520</v>
      </c>
      <c r="I157" s="425">
        <f t="shared" si="67"/>
        <v>52000</v>
      </c>
      <c r="J157" s="425">
        <f t="shared" si="67"/>
        <v>70400</v>
      </c>
      <c r="K157" s="425">
        <f t="shared" si="67"/>
        <v>60000</v>
      </c>
      <c r="L157" s="425">
        <f t="shared" si="67"/>
        <v>20000</v>
      </c>
      <c r="M157" s="425">
        <f t="shared" si="67"/>
        <v>20000</v>
      </c>
      <c r="N157" s="425">
        <f t="shared" si="67"/>
        <v>0</v>
      </c>
      <c r="O157" s="425">
        <f t="shared" si="67"/>
        <v>0</v>
      </c>
      <c r="P157" s="390"/>
    </row>
    <row r="158" spans="1:25" s="408" customFormat="1" ht="21" x14ac:dyDescent="0.2">
      <c r="A158" s="528"/>
      <c r="B158" s="438" t="s">
        <v>174</v>
      </c>
      <c r="C158" s="439">
        <f>C159+C162+C169+C172+C175+C189</f>
        <v>861740</v>
      </c>
      <c r="D158" s="439">
        <f t="shared" ref="D158:I158" si="68">D159+D162+D169+D172+D175+D189</f>
        <v>0</v>
      </c>
      <c r="E158" s="439">
        <f t="shared" si="68"/>
        <v>37200</v>
      </c>
      <c r="F158" s="439">
        <f t="shared" si="68"/>
        <v>362620</v>
      </c>
      <c r="G158" s="439">
        <f t="shared" si="68"/>
        <v>198000</v>
      </c>
      <c r="H158" s="439">
        <f t="shared" si="68"/>
        <v>41520</v>
      </c>
      <c r="I158" s="439">
        <f t="shared" si="68"/>
        <v>52000</v>
      </c>
      <c r="J158" s="439">
        <f t="shared" ref="J158:O158" si="69">J159+J162+J169+J172+J175+J189</f>
        <v>70400</v>
      </c>
      <c r="K158" s="439">
        <f t="shared" si="69"/>
        <v>60000</v>
      </c>
      <c r="L158" s="439">
        <f t="shared" si="69"/>
        <v>20000</v>
      </c>
      <c r="M158" s="439">
        <f t="shared" si="69"/>
        <v>20000</v>
      </c>
      <c r="N158" s="439">
        <f t="shared" si="69"/>
        <v>0</v>
      </c>
      <c r="O158" s="439">
        <f t="shared" si="69"/>
        <v>0</v>
      </c>
      <c r="P158" s="438"/>
    </row>
    <row r="159" spans="1:25" ht="21" x14ac:dyDescent="0.2">
      <c r="A159" s="186"/>
      <c r="B159" s="187" t="s">
        <v>211</v>
      </c>
      <c r="C159" s="189">
        <f>SUM(C160:C161)</f>
        <v>160000</v>
      </c>
      <c r="D159" s="189">
        <f t="shared" ref="D159:O159" si="70">SUM(D160:D161)</f>
        <v>0</v>
      </c>
      <c r="E159" s="189">
        <f t="shared" si="70"/>
        <v>0</v>
      </c>
      <c r="F159" s="189">
        <f t="shared" si="70"/>
        <v>0</v>
      </c>
      <c r="G159" s="189">
        <f t="shared" si="70"/>
        <v>160000</v>
      </c>
      <c r="H159" s="189">
        <f t="shared" si="70"/>
        <v>0</v>
      </c>
      <c r="I159" s="189">
        <f t="shared" si="70"/>
        <v>0</v>
      </c>
      <c r="J159" s="189">
        <f t="shared" si="70"/>
        <v>0</v>
      </c>
      <c r="K159" s="189">
        <f t="shared" si="70"/>
        <v>0</v>
      </c>
      <c r="L159" s="189">
        <f t="shared" si="70"/>
        <v>0</v>
      </c>
      <c r="M159" s="189">
        <f t="shared" si="70"/>
        <v>0</v>
      </c>
      <c r="N159" s="189">
        <f t="shared" si="70"/>
        <v>0</v>
      </c>
      <c r="O159" s="189">
        <f t="shared" si="70"/>
        <v>0</v>
      </c>
      <c r="P159" s="190"/>
      <c r="Q159" s="191"/>
      <c r="R159" s="191"/>
    </row>
    <row r="160" spans="1:25" ht="26.25" customHeight="1" x14ac:dyDescent="0.2">
      <c r="A160" s="192"/>
      <c r="B160" s="193" t="s">
        <v>213</v>
      </c>
      <c r="C160" s="200">
        <f>SUM(D160:O160)</f>
        <v>40000</v>
      </c>
      <c r="D160" s="194"/>
      <c r="E160" s="201"/>
      <c r="F160" s="195"/>
      <c r="G160" s="164">
        <v>40000</v>
      </c>
      <c r="H160" s="195"/>
      <c r="I160" s="195"/>
      <c r="J160" s="195"/>
      <c r="K160" s="195"/>
      <c r="L160" s="195"/>
      <c r="M160" s="195"/>
      <c r="N160" s="195"/>
      <c r="O160" s="195"/>
      <c r="P160" s="195"/>
      <c r="Q160" s="191"/>
      <c r="R160" s="191"/>
    </row>
    <row r="161" spans="1:18" ht="21" x14ac:dyDescent="0.2">
      <c r="A161" s="192"/>
      <c r="B161" s="193" t="s">
        <v>214</v>
      </c>
      <c r="C161" s="200">
        <f>SUM(D161:O161)</f>
        <v>120000</v>
      </c>
      <c r="D161" s="194"/>
      <c r="E161" s="201"/>
      <c r="F161" s="195"/>
      <c r="G161" s="164">
        <v>120000</v>
      </c>
      <c r="H161" s="194"/>
      <c r="I161" s="202"/>
      <c r="J161" s="202"/>
      <c r="K161" s="202"/>
      <c r="L161" s="202"/>
      <c r="M161" s="202"/>
      <c r="N161" s="202"/>
      <c r="O161" s="202"/>
      <c r="P161" s="202"/>
      <c r="Q161" s="204"/>
      <c r="R161" s="204"/>
    </row>
    <row r="162" spans="1:18" ht="21" x14ac:dyDescent="0.2">
      <c r="A162" s="192"/>
      <c r="B162" s="205" t="s">
        <v>216</v>
      </c>
      <c r="C162" s="226">
        <f>SUM(C163:C168)</f>
        <v>141840</v>
      </c>
      <c r="D162" s="226">
        <f t="shared" ref="D162:O162" si="71">SUM(D163:D168)</f>
        <v>0</v>
      </c>
      <c r="E162" s="226">
        <f t="shared" si="71"/>
        <v>30400</v>
      </c>
      <c r="F162" s="226">
        <f t="shared" si="71"/>
        <v>35520</v>
      </c>
      <c r="G162" s="226">
        <f t="shared" si="71"/>
        <v>0</v>
      </c>
      <c r="H162" s="226">
        <f t="shared" si="71"/>
        <v>35520</v>
      </c>
      <c r="I162" s="226">
        <f t="shared" si="71"/>
        <v>10000</v>
      </c>
      <c r="J162" s="226">
        <f t="shared" si="71"/>
        <v>30400</v>
      </c>
      <c r="K162" s="226">
        <f t="shared" si="71"/>
        <v>0</v>
      </c>
      <c r="L162" s="226">
        <f t="shared" si="71"/>
        <v>0</v>
      </c>
      <c r="M162" s="226">
        <f t="shared" si="71"/>
        <v>0</v>
      </c>
      <c r="N162" s="226">
        <f t="shared" si="71"/>
        <v>0</v>
      </c>
      <c r="O162" s="226">
        <f t="shared" si="71"/>
        <v>0</v>
      </c>
      <c r="P162" s="194"/>
      <c r="Q162" s="204"/>
      <c r="R162" s="204"/>
    </row>
    <row r="163" spans="1:18" ht="21" x14ac:dyDescent="0.2">
      <c r="A163" s="192"/>
      <c r="B163" s="193" t="s">
        <v>217</v>
      </c>
      <c r="C163" s="206"/>
      <c r="D163" s="194"/>
      <c r="E163" s="195"/>
      <c r="F163" s="195"/>
      <c r="G163" s="195"/>
      <c r="H163" s="195"/>
      <c r="I163" s="194"/>
      <c r="J163" s="194"/>
      <c r="K163" s="194"/>
      <c r="L163" s="194"/>
      <c r="M163" s="194"/>
      <c r="N163" s="194"/>
      <c r="O163" s="194"/>
      <c r="P163" s="194"/>
      <c r="Q163" s="204"/>
      <c r="R163" s="204"/>
    </row>
    <row r="164" spans="1:18" ht="21" x14ac:dyDescent="0.2">
      <c r="A164" s="192"/>
      <c r="B164" s="208" t="s">
        <v>233</v>
      </c>
      <c r="C164" s="200">
        <f>SUM(D164:O164)</f>
        <v>23040</v>
      </c>
      <c r="D164" s="194"/>
      <c r="E164" s="195"/>
      <c r="F164" s="164">
        <v>11520</v>
      </c>
      <c r="G164" s="195"/>
      <c r="H164" s="164">
        <v>11520</v>
      </c>
      <c r="I164" s="1474"/>
      <c r="J164" s="1480"/>
      <c r="K164" s="224"/>
      <c r="L164" s="224"/>
      <c r="M164" s="224"/>
      <c r="N164" s="224"/>
      <c r="O164" s="224"/>
      <c r="P164" s="224"/>
      <c r="Q164" s="204"/>
      <c r="R164" s="204"/>
    </row>
    <row r="165" spans="1:18" ht="21" x14ac:dyDescent="0.2">
      <c r="A165" s="192"/>
      <c r="B165" s="208" t="s">
        <v>238</v>
      </c>
      <c r="C165" s="211">
        <f>SUM(D165:O165)</f>
        <v>48000</v>
      </c>
      <c r="D165" s="194"/>
      <c r="E165" s="195"/>
      <c r="F165" s="164">
        <v>24000</v>
      </c>
      <c r="G165" s="195"/>
      <c r="H165" s="164">
        <v>24000</v>
      </c>
      <c r="I165" s="1474"/>
      <c r="J165" s="167"/>
      <c r="K165" s="162"/>
      <c r="L165" s="162"/>
      <c r="M165" s="162"/>
      <c r="N165" s="162"/>
      <c r="O165" s="162"/>
      <c r="P165" s="162"/>
      <c r="Q165" s="204"/>
      <c r="R165" s="204"/>
    </row>
    <row r="166" spans="1:18" ht="21" x14ac:dyDescent="0.2">
      <c r="A166" s="192"/>
      <c r="B166" s="193" t="s">
        <v>219</v>
      </c>
      <c r="C166" s="200"/>
      <c r="D166" s="194"/>
      <c r="E166" s="195"/>
      <c r="F166" s="195"/>
      <c r="G166" s="195"/>
      <c r="H166" s="195"/>
      <c r="I166" s="1475"/>
      <c r="J166" s="194"/>
      <c r="K166" s="195"/>
      <c r="L166" s="195"/>
      <c r="M166" s="195"/>
      <c r="N166" s="195"/>
      <c r="O166" s="195"/>
      <c r="P166" s="195"/>
      <c r="Q166" s="204"/>
      <c r="R166" s="204"/>
    </row>
    <row r="167" spans="1:18" ht="21" x14ac:dyDescent="0.2">
      <c r="A167" s="192"/>
      <c r="B167" s="212" t="s">
        <v>220</v>
      </c>
      <c r="C167" s="200">
        <f>SUM(D167:O167)</f>
        <v>10000</v>
      </c>
      <c r="D167" s="194"/>
      <c r="E167" s="195"/>
      <c r="F167" s="195"/>
      <c r="G167" s="201"/>
      <c r="H167" s="195"/>
      <c r="I167" s="1474">
        <v>10000</v>
      </c>
      <c r="J167" s="194"/>
      <c r="K167" s="195"/>
      <c r="L167" s="195"/>
      <c r="M167" s="195"/>
      <c r="N167" s="195"/>
      <c r="O167" s="195"/>
      <c r="P167" s="195"/>
      <c r="Q167" s="204"/>
      <c r="R167" s="204"/>
    </row>
    <row r="168" spans="1:18" ht="21" x14ac:dyDescent="0.2">
      <c r="A168" s="192"/>
      <c r="B168" s="193" t="s">
        <v>222</v>
      </c>
      <c r="C168" s="200">
        <f>SUM(D168:O168)</f>
        <v>60800</v>
      </c>
      <c r="D168" s="402"/>
      <c r="E168" s="164">
        <v>30400</v>
      </c>
      <c r="F168" s="298"/>
      <c r="G168" s="298"/>
      <c r="H168" s="298"/>
      <c r="I168" s="1474"/>
      <c r="J168" s="166">
        <v>30400</v>
      </c>
      <c r="K168" s="201"/>
      <c r="L168" s="201"/>
      <c r="M168" s="201"/>
      <c r="N168" s="201"/>
      <c r="O168" s="201"/>
      <c r="P168" s="298" t="s">
        <v>316</v>
      </c>
      <c r="Q168" s="221"/>
      <c r="R168" s="221"/>
    </row>
    <row r="169" spans="1:18" ht="21" x14ac:dyDescent="0.2">
      <c r="A169" s="192"/>
      <c r="B169" s="205" t="s">
        <v>223</v>
      </c>
      <c r="C169" s="227">
        <f>C170+C171</f>
        <v>169600</v>
      </c>
      <c r="D169" s="227">
        <f t="shared" ref="D169:O169" si="72">D170+D171</f>
        <v>0</v>
      </c>
      <c r="E169" s="227">
        <f t="shared" si="72"/>
        <v>0</v>
      </c>
      <c r="F169" s="227">
        <f t="shared" si="72"/>
        <v>9600</v>
      </c>
      <c r="G169" s="227">
        <f t="shared" si="72"/>
        <v>0</v>
      </c>
      <c r="H169" s="227">
        <f t="shared" si="72"/>
        <v>0</v>
      </c>
      <c r="I169" s="1476">
        <f t="shared" si="72"/>
        <v>20000</v>
      </c>
      <c r="J169" s="1482">
        <f t="shared" si="72"/>
        <v>40000</v>
      </c>
      <c r="K169" s="1486">
        <f t="shared" si="72"/>
        <v>60000</v>
      </c>
      <c r="L169" s="1476">
        <f t="shared" si="72"/>
        <v>20000</v>
      </c>
      <c r="M169" s="1476">
        <f t="shared" si="72"/>
        <v>20000</v>
      </c>
      <c r="N169" s="1476">
        <f t="shared" si="72"/>
        <v>0</v>
      </c>
      <c r="O169" s="1482">
        <f t="shared" si="72"/>
        <v>0</v>
      </c>
      <c r="P169" s="195"/>
      <c r="Q169" s="204"/>
      <c r="R169" s="204"/>
    </row>
    <row r="170" spans="1:18" ht="21" x14ac:dyDescent="0.2">
      <c r="A170" s="192"/>
      <c r="B170" s="199" t="s">
        <v>580</v>
      </c>
      <c r="C170" s="213">
        <f>SUM(D170:O170)</f>
        <v>160000</v>
      </c>
      <c r="D170" s="194"/>
      <c r="E170" s="195"/>
      <c r="F170" s="195"/>
      <c r="G170" s="195"/>
      <c r="H170" s="195"/>
      <c r="I170" s="1474">
        <v>20000</v>
      </c>
      <c r="J170" s="166">
        <v>40000</v>
      </c>
      <c r="K170" s="224">
        <v>60000</v>
      </c>
      <c r="L170" s="224">
        <v>20000</v>
      </c>
      <c r="M170" s="224">
        <v>20000</v>
      </c>
      <c r="N170" s="201"/>
      <c r="O170" s="201"/>
      <c r="P170" s="201"/>
      <c r="Q170" s="204"/>
      <c r="R170" s="204"/>
    </row>
    <row r="171" spans="1:18" ht="21" x14ac:dyDescent="0.2">
      <c r="A171" s="192"/>
      <c r="B171" s="214" t="s">
        <v>225</v>
      </c>
      <c r="C171" s="213">
        <f>SUM(D171:O171)</f>
        <v>9600</v>
      </c>
      <c r="D171" s="215"/>
      <c r="E171" s="216"/>
      <c r="F171" s="225">
        <v>9600</v>
      </c>
      <c r="G171" s="216"/>
      <c r="H171" s="216"/>
      <c r="I171" s="1477"/>
      <c r="J171" s="215"/>
      <c r="K171" s="216"/>
      <c r="L171" s="216"/>
      <c r="M171" s="216"/>
      <c r="N171" s="216"/>
      <c r="O171" s="216"/>
      <c r="P171" s="216"/>
      <c r="Q171" s="204"/>
      <c r="R171" s="204"/>
    </row>
    <row r="172" spans="1:18" ht="21" x14ac:dyDescent="0.2">
      <c r="A172" s="192"/>
      <c r="B172" s="214" t="s">
        <v>226</v>
      </c>
      <c r="C172" s="228">
        <f>C173+C174</f>
        <v>76000</v>
      </c>
      <c r="D172" s="228">
        <f t="shared" ref="D172:O172" si="73">D173+D174</f>
        <v>0</v>
      </c>
      <c r="E172" s="228">
        <f t="shared" si="73"/>
        <v>0</v>
      </c>
      <c r="F172" s="228">
        <f t="shared" si="73"/>
        <v>76000</v>
      </c>
      <c r="G172" s="228">
        <f t="shared" si="73"/>
        <v>0</v>
      </c>
      <c r="H172" s="228">
        <f t="shared" si="73"/>
        <v>0</v>
      </c>
      <c r="I172" s="1478">
        <f t="shared" si="73"/>
        <v>0</v>
      </c>
      <c r="J172" s="1488">
        <f t="shared" si="73"/>
        <v>0</v>
      </c>
      <c r="K172" s="1487">
        <f t="shared" si="73"/>
        <v>0</v>
      </c>
      <c r="L172" s="1478">
        <f t="shared" si="73"/>
        <v>0</v>
      </c>
      <c r="M172" s="1478">
        <f t="shared" si="73"/>
        <v>0</v>
      </c>
      <c r="N172" s="1478">
        <f t="shared" si="73"/>
        <v>0</v>
      </c>
      <c r="O172" s="1478">
        <f t="shared" si="73"/>
        <v>0</v>
      </c>
      <c r="P172" s="216"/>
      <c r="Q172" s="204"/>
      <c r="R172" s="204"/>
    </row>
    <row r="173" spans="1:18" ht="21" x14ac:dyDescent="0.2">
      <c r="A173" s="192"/>
      <c r="B173" s="217" t="s">
        <v>227</v>
      </c>
      <c r="C173" s="218">
        <f>SUM(D173:O173)</f>
        <v>48000</v>
      </c>
      <c r="D173" s="604"/>
      <c r="E173" s="605"/>
      <c r="F173" s="225">
        <v>48000</v>
      </c>
      <c r="G173" s="605"/>
      <c r="H173" s="605"/>
      <c r="I173" s="1479"/>
      <c r="J173" s="215"/>
      <c r="K173" s="216"/>
      <c r="L173" s="216"/>
      <c r="M173" s="216"/>
      <c r="N173" s="216"/>
      <c r="O173" s="216"/>
      <c r="P173" s="605" t="s">
        <v>316</v>
      </c>
      <c r="Q173" s="221"/>
      <c r="R173" s="221"/>
    </row>
    <row r="174" spans="1:18" ht="21" x14ac:dyDescent="0.2">
      <c r="A174" s="219"/>
      <c r="B174" s="217" t="s">
        <v>229</v>
      </c>
      <c r="C174" s="218">
        <f>SUM(D174:O174)</f>
        <v>28000</v>
      </c>
      <c r="D174" s="604"/>
      <c r="E174" s="605"/>
      <c r="F174" s="225">
        <v>28000</v>
      </c>
      <c r="G174" s="605"/>
      <c r="H174" s="605"/>
      <c r="I174" s="1479"/>
      <c r="J174" s="1481"/>
      <c r="K174" s="220"/>
      <c r="L174" s="220"/>
      <c r="M174" s="220"/>
      <c r="N174" s="220"/>
      <c r="O174" s="220"/>
      <c r="P174" s="605" t="s">
        <v>316</v>
      </c>
      <c r="Q174" s="221"/>
      <c r="R174" s="221"/>
    </row>
    <row r="175" spans="1:18" ht="21" x14ac:dyDescent="0.2">
      <c r="A175" s="530"/>
      <c r="B175" s="154" t="s">
        <v>170</v>
      </c>
      <c r="C175" s="198">
        <f t="shared" ref="C175:I175" si="74">SUM(C176:C187)</f>
        <v>294300</v>
      </c>
      <c r="D175" s="198">
        <f t="shared" si="74"/>
        <v>0</v>
      </c>
      <c r="E175" s="198">
        <f t="shared" si="74"/>
        <v>6800</v>
      </c>
      <c r="F175" s="198">
        <f t="shared" si="74"/>
        <v>240500</v>
      </c>
      <c r="G175" s="198">
        <f t="shared" si="74"/>
        <v>37000</v>
      </c>
      <c r="H175" s="198">
        <f t="shared" si="74"/>
        <v>5000</v>
      </c>
      <c r="I175" s="198">
        <f t="shared" si="74"/>
        <v>5000</v>
      </c>
      <c r="J175" s="198">
        <f t="shared" ref="J175:O175" si="75">SUM(J176:J187)</f>
        <v>0</v>
      </c>
      <c r="K175" s="198">
        <f t="shared" si="75"/>
        <v>0</v>
      </c>
      <c r="L175" s="198">
        <f t="shared" si="75"/>
        <v>0</v>
      </c>
      <c r="M175" s="198">
        <f t="shared" si="75"/>
        <v>0</v>
      </c>
      <c r="N175" s="198">
        <f t="shared" si="75"/>
        <v>0</v>
      </c>
      <c r="O175" s="198">
        <f t="shared" si="75"/>
        <v>0</v>
      </c>
      <c r="P175" s="164"/>
      <c r="Q175" s="311"/>
      <c r="R175" s="311"/>
    </row>
    <row r="176" spans="1:18" ht="21" x14ac:dyDescent="0.2">
      <c r="A176" s="530"/>
      <c r="B176" s="154" t="s">
        <v>171</v>
      </c>
      <c r="C176" s="156"/>
      <c r="D176" s="155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311"/>
      <c r="R176" s="311"/>
    </row>
    <row r="177" spans="1:18" ht="21" x14ac:dyDescent="0.2">
      <c r="A177" s="530"/>
      <c r="B177" s="197" t="s">
        <v>571</v>
      </c>
      <c r="C177" s="164">
        <f>SUM(D177:O177)</f>
        <v>96000</v>
      </c>
      <c r="D177" s="166"/>
      <c r="E177" s="164"/>
      <c r="F177" s="164">
        <v>96000</v>
      </c>
      <c r="G177" s="164"/>
      <c r="H177" s="164"/>
      <c r="I177" s="164"/>
      <c r="J177" s="164"/>
      <c r="K177" s="164"/>
      <c r="L177" s="164"/>
      <c r="M177" s="164"/>
      <c r="N177" s="164"/>
      <c r="O177" s="164"/>
      <c r="P177" s="156" t="s">
        <v>316</v>
      </c>
      <c r="Q177" s="221"/>
      <c r="R177" s="221"/>
    </row>
    <row r="178" spans="1:18" ht="42" x14ac:dyDescent="0.2">
      <c r="A178" s="1258"/>
      <c r="B178" s="1259" t="s">
        <v>572</v>
      </c>
      <c r="C178" s="1261">
        <f>SUM(D178:O178)</f>
        <v>36000</v>
      </c>
      <c r="D178" s="1498"/>
      <c r="E178" s="1363"/>
      <c r="F178" s="1363">
        <v>27000</v>
      </c>
      <c r="G178" s="1363">
        <v>3000</v>
      </c>
      <c r="H178" s="1363">
        <v>3000</v>
      </c>
      <c r="I178" s="1363">
        <v>3000</v>
      </c>
      <c r="J178" s="1363"/>
      <c r="K178" s="1363"/>
      <c r="L178" s="1363"/>
      <c r="M178" s="1363"/>
      <c r="N178" s="1363"/>
      <c r="O178" s="1363"/>
      <c r="P178" s="1259"/>
      <c r="Q178" s="311"/>
      <c r="R178" s="311"/>
    </row>
    <row r="179" spans="1:18" ht="42" x14ac:dyDescent="0.2">
      <c r="A179" s="529"/>
      <c r="B179" s="157" t="s">
        <v>173</v>
      </c>
      <c r="C179" s="1497"/>
      <c r="D179" s="159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311"/>
      <c r="R179" s="311"/>
    </row>
    <row r="180" spans="1:18" ht="21" x14ac:dyDescent="0.2">
      <c r="A180" s="530"/>
      <c r="B180" s="154" t="s">
        <v>573</v>
      </c>
      <c r="C180" s="164">
        <f>SUM(D180:O180)</f>
        <v>15000</v>
      </c>
      <c r="D180" s="155"/>
      <c r="E180" s="155"/>
      <c r="F180" s="167">
        <v>15000</v>
      </c>
      <c r="G180" s="155"/>
      <c r="H180" s="155"/>
      <c r="I180" s="155"/>
      <c r="J180" s="155"/>
      <c r="K180" s="155"/>
      <c r="L180" s="155"/>
      <c r="M180" s="155"/>
      <c r="N180" s="155"/>
      <c r="O180" s="155"/>
      <c r="P180" s="154"/>
      <c r="Q180" s="311"/>
      <c r="R180" s="311"/>
    </row>
    <row r="181" spans="1:18" ht="42" x14ac:dyDescent="0.2">
      <c r="A181" s="530"/>
      <c r="B181" s="154" t="s">
        <v>177</v>
      </c>
      <c r="C181" s="164"/>
      <c r="D181" s="167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54"/>
      <c r="Q181" s="311"/>
      <c r="R181" s="311"/>
    </row>
    <row r="182" spans="1:18" ht="42" x14ac:dyDescent="0.2">
      <c r="A182" s="530"/>
      <c r="B182" s="154" t="s">
        <v>574</v>
      </c>
      <c r="C182" s="164">
        <f>SUM(D182:O182)</f>
        <v>36500</v>
      </c>
      <c r="D182" s="167"/>
      <c r="E182" s="162"/>
      <c r="F182" s="162">
        <v>36500</v>
      </c>
      <c r="G182" s="162"/>
      <c r="H182" s="162"/>
      <c r="I182" s="162"/>
      <c r="J182" s="162"/>
      <c r="K182" s="162"/>
      <c r="L182" s="162"/>
      <c r="M182" s="162"/>
      <c r="N182" s="162"/>
      <c r="O182" s="162"/>
      <c r="P182" s="154"/>
      <c r="Q182" s="311"/>
      <c r="R182" s="311"/>
    </row>
    <row r="183" spans="1:18" ht="21" x14ac:dyDescent="0.2">
      <c r="A183" s="530"/>
      <c r="B183" s="154" t="s">
        <v>180</v>
      </c>
      <c r="C183" s="164"/>
      <c r="D183" s="167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54"/>
      <c r="Q183" s="311"/>
      <c r="R183" s="311"/>
    </row>
    <row r="184" spans="1:18" ht="21" x14ac:dyDescent="0.2">
      <c r="A184" s="530"/>
      <c r="B184" s="154" t="s">
        <v>575</v>
      </c>
      <c r="C184" s="164">
        <f>SUM(D184:O184)</f>
        <v>72000</v>
      </c>
      <c r="D184" s="167"/>
      <c r="E184" s="162"/>
      <c r="F184" s="164">
        <v>66000</v>
      </c>
      <c r="G184" s="164">
        <v>2000</v>
      </c>
      <c r="H184" s="164">
        <v>2000</v>
      </c>
      <c r="I184" s="164">
        <v>2000</v>
      </c>
      <c r="J184" s="164"/>
      <c r="K184" s="164"/>
      <c r="L184" s="164"/>
      <c r="M184" s="164"/>
      <c r="N184" s="164"/>
      <c r="O184" s="164"/>
      <c r="P184" s="154"/>
      <c r="Q184" s="311"/>
      <c r="R184" s="311"/>
    </row>
    <row r="185" spans="1:18" ht="21" x14ac:dyDescent="0.2">
      <c r="A185" s="530"/>
      <c r="B185" s="154" t="s">
        <v>576</v>
      </c>
      <c r="C185" s="164">
        <f>SUM(D185:O185)</f>
        <v>6800</v>
      </c>
      <c r="D185" s="155"/>
      <c r="E185" s="166">
        <v>6800</v>
      </c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54"/>
      <c r="Q185" s="311"/>
      <c r="R185" s="311"/>
    </row>
    <row r="186" spans="1:18" ht="21" x14ac:dyDescent="0.2">
      <c r="A186" s="530"/>
      <c r="B186" s="154" t="s">
        <v>182</v>
      </c>
      <c r="C186" s="164"/>
      <c r="D186" s="155"/>
      <c r="E186" s="15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54"/>
      <c r="Q186" s="311"/>
      <c r="R186" s="311"/>
    </row>
    <row r="187" spans="1:18" ht="21" x14ac:dyDescent="0.2">
      <c r="A187" s="530"/>
      <c r="B187" s="154" t="s">
        <v>577</v>
      </c>
      <c r="C187" s="164">
        <f>SUM(D187:O187)</f>
        <v>32000</v>
      </c>
      <c r="D187" s="603"/>
      <c r="E187" s="156"/>
      <c r="F187" s="164"/>
      <c r="G187" s="164">
        <v>32000</v>
      </c>
      <c r="H187" s="164"/>
      <c r="I187" s="164"/>
      <c r="J187" s="164"/>
      <c r="K187" s="164"/>
      <c r="L187" s="164"/>
      <c r="M187" s="164"/>
      <c r="N187" s="164"/>
      <c r="O187" s="164"/>
      <c r="P187" s="156" t="s">
        <v>316</v>
      </c>
      <c r="Q187" s="221"/>
      <c r="R187" s="221"/>
    </row>
    <row r="188" spans="1:18" ht="21" x14ac:dyDescent="0.2">
      <c r="A188" s="219"/>
      <c r="B188" s="223" t="s">
        <v>236</v>
      </c>
      <c r="C188" s="164"/>
      <c r="D188" s="194"/>
      <c r="E188" s="195"/>
      <c r="F188" s="195"/>
      <c r="G188" s="195"/>
      <c r="H188" s="222"/>
      <c r="I188" s="222"/>
      <c r="J188" s="222"/>
      <c r="K188" s="222"/>
      <c r="L188" s="222"/>
      <c r="M188" s="222"/>
      <c r="N188" s="222"/>
      <c r="O188" s="222"/>
      <c r="P188" s="154"/>
      <c r="Q188" s="221"/>
      <c r="R188" s="221"/>
    </row>
    <row r="189" spans="1:18" ht="37.5" customHeight="1" x14ac:dyDescent="0.2">
      <c r="A189" s="1469"/>
      <c r="B189" s="1470" t="s">
        <v>235</v>
      </c>
      <c r="C189" s="1471">
        <f>SUM(D189:O189)</f>
        <v>20000</v>
      </c>
      <c r="D189" s="1458"/>
      <c r="E189" s="1261"/>
      <c r="F189" s="1261">
        <v>1000</v>
      </c>
      <c r="G189" s="1261">
        <v>1000</v>
      </c>
      <c r="H189" s="1261">
        <v>1000</v>
      </c>
      <c r="I189" s="1261">
        <v>17000</v>
      </c>
      <c r="J189" s="1261"/>
      <c r="K189" s="1261"/>
      <c r="L189" s="1261"/>
      <c r="M189" s="1261"/>
      <c r="N189" s="1261"/>
      <c r="O189" s="1261"/>
      <c r="P189" s="1259"/>
      <c r="Q189" s="221"/>
      <c r="R189" s="221"/>
    </row>
    <row r="190" spans="1:18" ht="42.75" thickBot="1" x14ac:dyDescent="0.25">
      <c r="A190" s="1250"/>
      <c r="B190" s="1254" t="s">
        <v>278</v>
      </c>
      <c r="C190" s="1364">
        <f>C191</f>
        <v>56000</v>
      </c>
      <c r="D190" s="1364">
        <f t="shared" ref="D190:O190" si="76">D191</f>
        <v>0</v>
      </c>
      <c r="E190" s="1364">
        <f t="shared" si="76"/>
        <v>0</v>
      </c>
      <c r="F190" s="1364">
        <f t="shared" si="76"/>
        <v>0</v>
      </c>
      <c r="G190" s="1364">
        <f t="shared" si="76"/>
        <v>56000</v>
      </c>
      <c r="H190" s="1364">
        <f t="shared" si="76"/>
        <v>0</v>
      </c>
      <c r="I190" s="1364">
        <f t="shared" si="76"/>
        <v>0</v>
      </c>
      <c r="J190" s="1364">
        <f t="shared" si="76"/>
        <v>0</v>
      </c>
      <c r="K190" s="1364">
        <f t="shared" si="76"/>
        <v>0</v>
      </c>
      <c r="L190" s="1364">
        <f t="shared" si="76"/>
        <v>0</v>
      </c>
      <c r="M190" s="1364">
        <f t="shared" si="76"/>
        <v>0</v>
      </c>
      <c r="N190" s="1364">
        <f t="shared" si="76"/>
        <v>0</v>
      </c>
      <c r="O190" s="1364">
        <f t="shared" si="76"/>
        <v>0</v>
      </c>
      <c r="P190" s="1468"/>
    </row>
    <row r="191" spans="1:18" ht="42" x14ac:dyDescent="0.2">
      <c r="A191" s="533"/>
      <c r="B191" s="295" t="s">
        <v>386</v>
      </c>
      <c r="C191" s="348">
        <f>C193</f>
        <v>56000</v>
      </c>
      <c r="D191" s="348">
        <f t="shared" ref="D191:I191" si="77">D193</f>
        <v>0</v>
      </c>
      <c r="E191" s="348">
        <f t="shared" si="77"/>
        <v>0</v>
      </c>
      <c r="F191" s="348">
        <f t="shared" si="77"/>
        <v>0</v>
      </c>
      <c r="G191" s="348">
        <f t="shared" si="77"/>
        <v>56000</v>
      </c>
      <c r="H191" s="348">
        <f t="shared" si="77"/>
        <v>0</v>
      </c>
      <c r="I191" s="348">
        <f t="shared" si="77"/>
        <v>0</v>
      </c>
      <c r="J191" s="348">
        <f t="shared" ref="J191:O191" si="78">J193</f>
        <v>0</v>
      </c>
      <c r="K191" s="348">
        <f t="shared" si="78"/>
        <v>0</v>
      </c>
      <c r="L191" s="348">
        <f t="shared" si="78"/>
        <v>0</v>
      </c>
      <c r="M191" s="348">
        <f t="shared" si="78"/>
        <v>0</v>
      </c>
      <c r="N191" s="348">
        <f t="shared" si="78"/>
        <v>0</v>
      </c>
      <c r="O191" s="348">
        <f t="shared" si="78"/>
        <v>0</v>
      </c>
      <c r="P191" s="160"/>
    </row>
    <row r="192" spans="1:18" ht="21" x14ac:dyDescent="0.2">
      <c r="A192" s="530"/>
      <c r="B192" s="197" t="s">
        <v>231</v>
      </c>
      <c r="C192" s="164"/>
      <c r="D192" s="164"/>
      <c r="E192" s="155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221"/>
      <c r="R192" s="221"/>
    </row>
    <row r="193" spans="1:18" ht="35.25" customHeight="1" thickBot="1" x14ac:dyDescent="0.25">
      <c r="A193" s="299"/>
      <c r="B193" s="154" t="s">
        <v>232</v>
      </c>
      <c r="C193" s="164">
        <f>SUM(D193:I193)</f>
        <v>56000</v>
      </c>
      <c r="D193" s="606"/>
      <c r="E193" s="166"/>
      <c r="F193" s="164"/>
      <c r="G193" s="164">
        <v>56000</v>
      </c>
      <c r="H193" s="164"/>
      <c r="I193" s="164"/>
      <c r="J193" s="164"/>
      <c r="K193" s="164"/>
      <c r="L193" s="164"/>
      <c r="M193" s="164"/>
      <c r="N193" s="164"/>
      <c r="O193" s="164"/>
      <c r="P193" s="164" t="s">
        <v>316</v>
      </c>
      <c r="Q193" s="221"/>
      <c r="R193" s="221"/>
    </row>
    <row r="194" spans="1:18" ht="21.75" thickBot="1" x14ac:dyDescent="0.25">
      <c r="A194" s="373"/>
      <c r="B194" s="427" t="s">
        <v>411</v>
      </c>
      <c r="C194" s="428">
        <f>C195</f>
        <v>62000</v>
      </c>
      <c r="D194" s="428">
        <f t="shared" ref="D194:O194" si="79">D195</f>
        <v>0</v>
      </c>
      <c r="E194" s="428">
        <f t="shared" si="79"/>
        <v>0</v>
      </c>
      <c r="F194" s="428">
        <f t="shared" si="79"/>
        <v>62000</v>
      </c>
      <c r="G194" s="428">
        <f t="shared" si="79"/>
        <v>0</v>
      </c>
      <c r="H194" s="428">
        <f t="shared" si="79"/>
        <v>0</v>
      </c>
      <c r="I194" s="428">
        <f t="shared" si="79"/>
        <v>0</v>
      </c>
      <c r="J194" s="428">
        <f>J195</f>
        <v>0</v>
      </c>
      <c r="K194" s="428">
        <f t="shared" si="79"/>
        <v>0</v>
      </c>
      <c r="L194" s="428">
        <f t="shared" si="79"/>
        <v>0</v>
      </c>
      <c r="M194" s="428">
        <f t="shared" si="79"/>
        <v>0</v>
      </c>
      <c r="N194" s="428">
        <f t="shared" si="79"/>
        <v>0</v>
      </c>
      <c r="O194" s="428">
        <f t="shared" si="79"/>
        <v>0</v>
      </c>
      <c r="P194" s="376"/>
    </row>
    <row r="195" spans="1:18" ht="21" x14ac:dyDescent="0.2">
      <c r="A195" s="533"/>
      <c r="B195" s="295" t="s">
        <v>385</v>
      </c>
      <c r="C195" s="163">
        <f>SUM(C196:C197)</f>
        <v>62000</v>
      </c>
      <c r="D195" s="163">
        <f t="shared" ref="D195:I195" si="80">SUM(D196:D197)</f>
        <v>0</v>
      </c>
      <c r="E195" s="163">
        <f t="shared" si="80"/>
        <v>0</v>
      </c>
      <c r="F195" s="163">
        <f t="shared" si="80"/>
        <v>62000</v>
      </c>
      <c r="G195" s="163">
        <f t="shared" si="80"/>
        <v>0</v>
      </c>
      <c r="H195" s="163">
        <f t="shared" si="80"/>
        <v>0</v>
      </c>
      <c r="I195" s="163">
        <f t="shared" si="80"/>
        <v>0</v>
      </c>
      <c r="J195" s="163">
        <f t="shared" ref="J195:O195" si="81">SUM(J196:J197)</f>
        <v>0</v>
      </c>
      <c r="K195" s="163">
        <f t="shared" si="81"/>
        <v>0</v>
      </c>
      <c r="L195" s="163">
        <f t="shared" si="81"/>
        <v>0</v>
      </c>
      <c r="M195" s="163">
        <f t="shared" si="81"/>
        <v>0</v>
      </c>
      <c r="N195" s="163">
        <f t="shared" si="81"/>
        <v>0</v>
      </c>
      <c r="O195" s="163">
        <f t="shared" si="81"/>
        <v>0</v>
      </c>
      <c r="P195" s="160"/>
    </row>
    <row r="196" spans="1:18" ht="21" x14ac:dyDescent="0.2">
      <c r="A196" s="309"/>
      <c r="B196" s="440" t="s">
        <v>407</v>
      </c>
      <c r="C196" s="429">
        <v>21000</v>
      </c>
      <c r="D196" s="244"/>
      <c r="E196" s="244"/>
      <c r="F196" s="429">
        <v>21000</v>
      </c>
      <c r="G196" s="244"/>
      <c r="H196" s="244"/>
      <c r="I196" s="244"/>
      <c r="J196" s="244"/>
      <c r="K196" s="244"/>
      <c r="L196" s="244"/>
      <c r="M196" s="244"/>
      <c r="N196" s="244"/>
      <c r="O196" s="244"/>
      <c r="P196" s="244" t="s">
        <v>316</v>
      </c>
      <c r="Q196" s="221"/>
      <c r="R196" s="221"/>
    </row>
    <row r="197" spans="1:18" ht="53.25" customHeight="1" thickBot="1" x14ac:dyDescent="0.25">
      <c r="A197" s="475"/>
      <c r="B197" s="448" t="s">
        <v>581</v>
      </c>
      <c r="C197" s="346">
        <v>41000</v>
      </c>
      <c r="D197" s="402"/>
      <c r="E197" s="402"/>
      <c r="F197" s="346">
        <v>41000</v>
      </c>
      <c r="G197" s="402"/>
      <c r="H197" s="402"/>
      <c r="I197" s="402"/>
      <c r="J197" s="402"/>
      <c r="K197" s="402"/>
      <c r="L197" s="402"/>
      <c r="M197" s="402"/>
      <c r="N197" s="402"/>
      <c r="O197" s="402"/>
      <c r="P197" s="402" t="s">
        <v>316</v>
      </c>
      <c r="Q197" s="221"/>
      <c r="R197" s="221"/>
    </row>
    <row r="198" spans="1:18" ht="21.75" thickBot="1" x14ac:dyDescent="0.25">
      <c r="A198" s="534" t="s">
        <v>387</v>
      </c>
      <c r="B198" s="561"/>
      <c r="C198" s="450">
        <f>C199</f>
        <v>377350</v>
      </c>
      <c r="D198" s="450">
        <f t="shared" ref="D198:O198" si="82">D199</f>
        <v>0</v>
      </c>
      <c r="E198" s="450">
        <f t="shared" si="82"/>
        <v>45000</v>
      </c>
      <c r="F198" s="450">
        <f t="shared" si="82"/>
        <v>109850</v>
      </c>
      <c r="G198" s="450">
        <f t="shared" si="82"/>
        <v>5000</v>
      </c>
      <c r="H198" s="450">
        <f t="shared" si="82"/>
        <v>10000</v>
      </c>
      <c r="I198" s="450">
        <f t="shared" si="82"/>
        <v>207500</v>
      </c>
      <c r="J198" s="450">
        <f t="shared" si="82"/>
        <v>0</v>
      </c>
      <c r="K198" s="450">
        <f t="shared" si="82"/>
        <v>0</v>
      </c>
      <c r="L198" s="450">
        <f t="shared" si="82"/>
        <v>0</v>
      </c>
      <c r="M198" s="450">
        <f t="shared" si="82"/>
        <v>0</v>
      </c>
      <c r="N198" s="450">
        <f t="shared" si="82"/>
        <v>0</v>
      </c>
      <c r="O198" s="450">
        <f t="shared" si="82"/>
        <v>0</v>
      </c>
      <c r="P198" s="536"/>
      <c r="Q198" s="562"/>
      <c r="R198" s="562"/>
    </row>
    <row r="199" spans="1:18" ht="21.75" thickBot="1" x14ac:dyDescent="0.25">
      <c r="A199" s="534" t="s">
        <v>388</v>
      </c>
      <c r="B199" s="561"/>
      <c r="C199" s="450">
        <f>C200+C204</f>
        <v>377350</v>
      </c>
      <c r="D199" s="450">
        <f t="shared" ref="D199:I199" si="83">D200+D204</f>
        <v>0</v>
      </c>
      <c r="E199" s="450">
        <f t="shared" si="83"/>
        <v>45000</v>
      </c>
      <c r="F199" s="450">
        <f t="shared" si="83"/>
        <v>109850</v>
      </c>
      <c r="G199" s="450">
        <f t="shared" si="83"/>
        <v>5000</v>
      </c>
      <c r="H199" s="450">
        <f t="shared" si="83"/>
        <v>10000</v>
      </c>
      <c r="I199" s="450">
        <f t="shared" si="83"/>
        <v>207500</v>
      </c>
      <c r="J199" s="450">
        <f t="shared" ref="J199:O199" si="84">J200+J204</f>
        <v>0</v>
      </c>
      <c r="K199" s="450">
        <f t="shared" si="84"/>
        <v>0</v>
      </c>
      <c r="L199" s="450">
        <f t="shared" si="84"/>
        <v>0</v>
      </c>
      <c r="M199" s="450">
        <f t="shared" si="84"/>
        <v>0</v>
      </c>
      <c r="N199" s="450">
        <f t="shared" si="84"/>
        <v>0</v>
      </c>
      <c r="O199" s="450">
        <f t="shared" si="84"/>
        <v>0</v>
      </c>
      <c r="P199" s="539"/>
      <c r="Q199" s="562"/>
      <c r="R199" s="562"/>
    </row>
    <row r="200" spans="1:18" ht="21.75" thickBot="1" x14ac:dyDescent="0.25">
      <c r="A200" s="476"/>
      <c r="B200" s="569" t="s">
        <v>389</v>
      </c>
      <c r="C200" s="453">
        <f>C201</f>
        <v>90000</v>
      </c>
      <c r="D200" s="453">
        <f t="shared" ref="D200:O200" si="85">D201</f>
        <v>0</v>
      </c>
      <c r="E200" s="453">
        <f t="shared" si="85"/>
        <v>45000</v>
      </c>
      <c r="F200" s="453">
        <f t="shared" si="85"/>
        <v>45000</v>
      </c>
      <c r="G200" s="453">
        <f t="shared" si="85"/>
        <v>0</v>
      </c>
      <c r="H200" s="453">
        <f t="shared" si="85"/>
        <v>0</v>
      </c>
      <c r="I200" s="453">
        <f t="shared" si="85"/>
        <v>0</v>
      </c>
      <c r="J200" s="453">
        <f t="shared" si="85"/>
        <v>0</v>
      </c>
      <c r="K200" s="453">
        <f t="shared" si="85"/>
        <v>0</v>
      </c>
      <c r="L200" s="453">
        <f t="shared" si="85"/>
        <v>0</v>
      </c>
      <c r="M200" s="453">
        <f t="shared" si="85"/>
        <v>0</v>
      </c>
      <c r="N200" s="453">
        <f t="shared" si="85"/>
        <v>0</v>
      </c>
      <c r="O200" s="453">
        <f t="shared" si="85"/>
        <v>0</v>
      </c>
      <c r="P200" s="455"/>
      <c r="Q200" s="562"/>
      <c r="R200" s="562"/>
    </row>
    <row r="201" spans="1:18" ht="21" x14ac:dyDescent="0.2">
      <c r="A201" s="477"/>
      <c r="B201" s="570" t="s">
        <v>390</v>
      </c>
      <c r="C201" s="458">
        <f>C203</f>
        <v>90000</v>
      </c>
      <c r="D201" s="458">
        <f t="shared" ref="D201:I201" si="86">D203</f>
        <v>0</v>
      </c>
      <c r="E201" s="458">
        <f t="shared" si="86"/>
        <v>45000</v>
      </c>
      <c r="F201" s="458">
        <f t="shared" si="86"/>
        <v>45000</v>
      </c>
      <c r="G201" s="458">
        <f t="shared" si="86"/>
        <v>0</v>
      </c>
      <c r="H201" s="458">
        <f t="shared" si="86"/>
        <v>0</v>
      </c>
      <c r="I201" s="458">
        <f t="shared" si="86"/>
        <v>0</v>
      </c>
      <c r="J201" s="458">
        <f t="shared" ref="J201:O201" si="87">J203</f>
        <v>0</v>
      </c>
      <c r="K201" s="458">
        <f t="shared" si="87"/>
        <v>0</v>
      </c>
      <c r="L201" s="458">
        <f t="shared" si="87"/>
        <v>0</v>
      </c>
      <c r="M201" s="458">
        <f t="shared" si="87"/>
        <v>0</v>
      </c>
      <c r="N201" s="458">
        <f t="shared" si="87"/>
        <v>0</v>
      </c>
      <c r="O201" s="458">
        <f t="shared" si="87"/>
        <v>0</v>
      </c>
      <c r="P201" s="460"/>
      <c r="Q201" s="562"/>
      <c r="R201" s="562"/>
    </row>
    <row r="202" spans="1:18" ht="21" x14ac:dyDescent="0.2">
      <c r="A202" s="478"/>
      <c r="B202" s="461" t="s">
        <v>392</v>
      </c>
      <c r="C202" s="462"/>
      <c r="D202" s="463"/>
      <c r="E202" s="463"/>
      <c r="F202" s="463"/>
      <c r="G202" s="463"/>
      <c r="H202" s="463"/>
      <c r="I202" s="464"/>
      <c r="J202" s="464"/>
      <c r="K202" s="464"/>
      <c r="L202" s="464"/>
      <c r="M202" s="464"/>
      <c r="N202" s="464"/>
      <c r="O202" s="464"/>
      <c r="P202" s="464"/>
      <c r="Q202" s="562"/>
      <c r="R202" s="562"/>
    </row>
    <row r="203" spans="1:18" ht="63.75" thickBot="1" x14ac:dyDescent="0.25">
      <c r="A203" s="479"/>
      <c r="B203" s="465" t="s">
        <v>393</v>
      </c>
      <c r="C203" s="607">
        <v>90000</v>
      </c>
      <c r="D203" s="608"/>
      <c r="E203" s="607">
        <v>45000</v>
      </c>
      <c r="F203" s="607">
        <v>45000</v>
      </c>
      <c r="G203" s="608"/>
      <c r="H203" s="608"/>
      <c r="I203" s="609"/>
      <c r="J203" s="466"/>
      <c r="K203" s="466"/>
      <c r="L203" s="466"/>
      <c r="M203" s="466"/>
      <c r="N203" s="466"/>
      <c r="O203" s="466"/>
      <c r="P203" s="609" t="s">
        <v>316</v>
      </c>
      <c r="Q203" s="221"/>
      <c r="R203" s="221"/>
    </row>
    <row r="204" spans="1:18" ht="42.75" thickBot="1" x14ac:dyDescent="0.25">
      <c r="A204" s="480"/>
      <c r="B204" s="474" t="s">
        <v>397</v>
      </c>
      <c r="C204" s="571">
        <f>C205</f>
        <v>287350</v>
      </c>
      <c r="D204" s="571">
        <f t="shared" ref="D204:O204" si="88">D205</f>
        <v>0</v>
      </c>
      <c r="E204" s="571">
        <f t="shared" si="88"/>
        <v>0</v>
      </c>
      <c r="F204" s="571">
        <f t="shared" si="88"/>
        <v>64850</v>
      </c>
      <c r="G204" s="571">
        <f t="shared" si="88"/>
        <v>5000</v>
      </c>
      <c r="H204" s="571">
        <f t="shared" si="88"/>
        <v>10000</v>
      </c>
      <c r="I204" s="571">
        <f t="shared" si="88"/>
        <v>207500</v>
      </c>
      <c r="J204" s="571">
        <f t="shared" si="88"/>
        <v>0</v>
      </c>
      <c r="K204" s="571">
        <f t="shared" si="88"/>
        <v>0</v>
      </c>
      <c r="L204" s="571">
        <f t="shared" si="88"/>
        <v>0</v>
      </c>
      <c r="M204" s="571">
        <f t="shared" si="88"/>
        <v>0</v>
      </c>
      <c r="N204" s="571">
        <f t="shared" si="88"/>
        <v>0</v>
      </c>
      <c r="O204" s="571">
        <f t="shared" si="88"/>
        <v>0</v>
      </c>
      <c r="P204" s="468"/>
      <c r="Q204" s="562"/>
      <c r="R204" s="562"/>
    </row>
    <row r="205" spans="1:18" ht="21" x14ac:dyDescent="0.2">
      <c r="A205" s="481"/>
      <c r="B205" s="469" t="s">
        <v>398</v>
      </c>
      <c r="C205" s="572">
        <f>SUM(C206:C213)</f>
        <v>287350</v>
      </c>
      <c r="D205" s="572">
        <f t="shared" ref="D205:I205" si="89">SUM(D206:D213)</f>
        <v>0</v>
      </c>
      <c r="E205" s="572">
        <f t="shared" si="89"/>
        <v>0</v>
      </c>
      <c r="F205" s="572">
        <f t="shared" si="89"/>
        <v>64850</v>
      </c>
      <c r="G205" s="572">
        <f t="shared" si="89"/>
        <v>5000</v>
      </c>
      <c r="H205" s="572">
        <f t="shared" si="89"/>
        <v>10000</v>
      </c>
      <c r="I205" s="572">
        <f t="shared" si="89"/>
        <v>207500</v>
      </c>
      <c r="J205" s="572">
        <f t="shared" ref="J205:O205" si="90">SUM(J206:J213)</f>
        <v>0</v>
      </c>
      <c r="K205" s="572">
        <f t="shared" si="90"/>
        <v>0</v>
      </c>
      <c r="L205" s="572">
        <f t="shared" si="90"/>
        <v>0</v>
      </c>
      <c r="M205" s="572">
        <f t="shared" si="90"/>
        <v>0</v>
      </c>
      <c r="N205" s="572">
        <f t="shared" si="90"/>
        <v>0</v>
      </c>
      <c r="O205" s="572">
        <f t="shared" si="90"/>
        <v>0</v>
      </c>
      <c r="P205" s="472"/>
      <c r="Q205" s="562"/>
      <c r="R205" s="562"/>
    </row>
    <row r="206" spans="1:18" ht="42" x14ac:dyDescent="0.2">
      <c r="A206" s="482"/>
      <c r="B206" s="240" t="s">
        <v>399</v>
      </c>
      <c r="C206" s="327"/>
      <c r="D206" s="484"/>
      <c r="E206" s="341"/>
      <c r="F206" s="341"/>
      <c r="G206" s="341"/>
      <c r="H206" s="341"/>
      <c r="I206" s="341"/>
      <c r="J206" s="341"/>
      <c r="K206" s="341"/>
      <c r="L206" s="341"/>
      <c r="M206" s="341"/>
      <c r="N206" s="341"/>
      <c r="O206" s="341"/>
      <c r="P206" s="240"/>
      <c r="Q206" s="221"/>
      <c r="R206" s="221"/>
    </row>
    <row r="207" spans="1:18" ht="42" x14ac:dyDescent="0.2">
      <c r="A207" s="483"/>
      <c r="B207" s="195" t="s">
        <v>400</v>
      </c>
      <c r="C207" s="320">
        <f>SUM(D207:I207)</f>
        <v>10500</v>
      </c>
      <c r="D207" s="166"/>
      <c r="E207" s="164"/>
      <c r="F207" s="164">
        <v>10500</v>
      </c>
      <c r="G207" s="164"/>
      <c r="H207" s="164"/>
      <c r="I207" s="164"/>
      <c r="J207" s="164"/>
      <c r="K207" s="164"/>
      <c r="L207" s="164"/>
      <c r="M207" s="164"/>
      <c r="N207" s="164"/>
      <c r="O207" s="164"/>
      <c r="P207" s="298" t="s">
        <v>316</v>
      </c>
      <c r="Q207" s="221"/>
      <c r="R207" s="221"/>
    </row>
    <row r="208" spans="1:18" ht="42" x14ac:dyDescent="0.2">
      <c r="A208" s="483"/>
      <c r="B208" s="195" t="s">
        <v>401</v>
      </c>
      <c r="C208" s="320">
        <f>SUM(D208:I208)</f>
        <v>49350</v>
      </c>
      <c r="D208" s="166"/>
      <c r="E208" s="164"/>
      <c r="F208" s="164">
        <v>49350</v>
      </c>
      <c r="G208" s="164"/>
      <c r="H208" s="164"/>
      <c r="I208" s="164"/>
      <c r="J208" s="164"/>
      <c r="K208" s="164"/>
      <c r="L208" s="164"/>
      <c r="M208" s="164"/>
      <c r="N208" s="164"/>
      <c r="O208" s="164"/>
      <c r="P208" s="298" t="s">
        <v>316</v>
      </c>
      <c r="Q208" s="221"/>
      <c r="R208" s="221"/>
    </row>
    <row r="209" spans="1:18" ht="21" x14ac:dyDescent="0.2">
      <c r="A209" s="483"/>
      <c r="B209" s="195" t="s">
        <v>402</v>
      </c>
      <c r="C209" s="320">
        <f>SUM(D209:I209)</f>
        <v>100000</v>
      </c>
      <c r="D209" s="166"/>
      <c r="E209" s="164"/>
      <c r="F209" s="164"/>
      <c r="G209" s="164"/>
      <c r="H209" s="164"/>
      <c r="I209" s="164">
        <v>100000</v>
      </c>
      <c r="J209" s="164"/>
      <c r="K209" s="164"/>
      <c r="L209" s="164"/>
      <c r="M209" s="164"/>
      <c r="N209" s="164"/>
      <c r="O209" s="164"/>
      <c r="P209" s="195"/>
      <c r="Q209" s="221"/>
      <c r="R209" s="221"/>
    </row>
    <row r="210" spans="1:18" ht="42" x14ac:dyDescent="0.2">
      <c r="A210" s="483"/>
      <c r="B210" s="195" t="s">
        <v>403</v>
      </c>
      <c r="C210" s="320">
        <f>SUM(D210:I210)</f>
        <v>57500</v>
      </c>
      <c r="D210" s="166"/>
      <c r="E210" s="164"/>
      <c r="F210" s="164"/>
      <c r="G210" s="164"/>
      <c r="H210" s="164"/>
      <c r="I210" s="164">
        <v>57500</v>
      </c>
      <c r="J210" s="164"/>
      <c r="K210" s="164"/>
      <c r="L210" s="164"/>
      <c r="M210" s="164"/>
      <c r="N210" s="164"/>
      <c r="O210" s="164"/>
      <c r="P210" s="298" t="s">
        <v>316</v>
      </c>
      <c r="Q210" s="221"/>
      <c r="R210" s="221"/>
    </row>
    <row r="211" spans="1:18" ht="42" x14ac:dyDescent="0.2">
      <c r="A211" s="483"/>
      <c r="B211" s="195" t="s">
        <v>404</v>
      </c>
      <c r="C211" s="320">
        <f>SUM(D211:I211)</f>
        <v>30000</v>
      </c>
      <c r="D211" s="166"/>
      <c r="E211" s="164"/>
      <c r="F211" s="164"/>
      <c r="G211" s="164"/>
      <c r="H211" s="164"/>
      <c r="I211" s="164">
        <v>30000</v>
      </c>
      <c r="J211" s="164"/>
      <c r="K211" s="164"/>
      <c r="L211" s="164"/>
      <c r="M211" s="164"/>
      <c r="N211" s="164"/>
      <c r="O211" s="164"/>
      <c r="P211" s="195"/>
      <c r="Q211" s="221"/>
      <c r="R211" s="221"/>
    </row>
    <row r="212" spans="1:18" ht="21" x14ac:dyDescent="0.2">
      <c r="A212" s="483"/>
      <c r="B212" s="195" t="s">
        <v>405</v>
      </c>
      <c r="C212" s="320"/>
      <c r="D212" s="166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95"/>
    </row>
    <row r="213" spans="1:18" ht="21.75" thickBot="1" x14ac:dyDescent="0.25">
      <c r="A213" s="578"/>
      <c r="B213" s="579" t="s">
        <v>406</v>
      </c>
      <c r="C213" s="580">
        <f>SUM(D213:I213)</f>
        <v>40000</v>
      </c>
      <c r="D213" s="581"/>
      <c r="E213" s="582"/>
      <c r="F213" s="582">
        <v>5000</v>
      </c>
      <c r="G213" s="582">
        <v>5000</v>
      </c>
      <c r="H213" s="582">
        <v>10000</v>
      </c>
      <c r="I213" s="582">
        <v>20000</v>
      </c>
      <c r="J213" s="582"/>
      <c r="K213" s="582"/>
      <c r="L213" s="582"/>
      <c r="M213" s="582"/>
      <c r="N213" s="582"/>
      <c r="O213" s="582"/>
      <c r="P213" s="579"/>
    </row>
    <row r="214" spans="1:18" ht="15" thickTop="1" x14ac:dyDescent="0.2">
      <c r="A214" s="577"/>
      <c r="B214" s="577"/>
      <c r="C214" s="577"/>
      <c r="D214" s="577"/>
      <c r="E214" s="577"/>
      <c r="F214" s="577"/>
      <c r="G214" s="577"/>
      <c r="H214" s="577"/>
      <c r="I214" s="577"/>
      <c r="J214" s="577"/>
      <c r="K214" s="577"/>
      <c r="L214" s="577"/>
      <c r="M214" s="577"/>
      <c r="N214" s="577"/>
      <c r="O214" s="577"/>
      <c r="P214" s="577"/>
    </row>
    <row r="215" spans="1:18" ht="18" x14ac:dyDescent="0.2">
      <c r="A215" s="563"/>
      <c r="B215" s="575" t="s">
        <v>140</v>
      </c>
      <c r="C215" s="576"/>
      <c r="D215" s="576"/>
      <c r="E215" s="576"/>
      <c r="F215" s="576"/>
      <c r="G215" s="576"/>
      <c r="H215" s="576"/>
      <c r="I215" s="576"/>
      <c r="J215" s="576"/>
      <c r="K215" s="576"/>
      <c r="L215" s="576"/>
      <c r="M215" s="576"/>
      <c r="N215" s="576"/>
      <c r="O215" s="576"/>
      <c r="P215" s="576"/>
    </row>
    <row r="216" spans="1:18" ht="18" x14ac:dyDescent="0.2">
      <c r="A216" s="563"/>
      <c r="B216" s="22" t="s">
        <v>141</v>
      </c>
      <c r="C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2"/>
    </row>
    <row r="217" spans="1:18" ht="18" x14ac:dyDescent="0.2">
      <c r="A217" s="563"/>
      <c r="B217" s="22" t="s">
        <v>142</v>
      </c>
      <c r="C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2"/>
    </row>
    <row r="218" spans="1:18" ht="18" x14ac:dyDescent="0.2">
      <c r="A218" s="563"/>
      <c r="B218" s="22"/>
      <c r="C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2"/>
    </row>
  </sheetData>
  <autoFilter ref="A3:AA213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34">
    <mergeCell ref="A96:B96"/>
    <mergeCell ref="R7:S7"/>
    <mergeCell ref="R8:S8"/>
    <mergeCell ref="T4:V4"/>
    <mergeCell ref="W4:Y4"/>
    <mergeCell ref="D7:F7"/>
    <mergeCell ref="G7:I7"/>
    <mergeCell ref="D8:F8"/>
    <mergeCell ref="G8:I8"/>
    <mergeCell ref="J8:L8"/>
    <mergeCell ref="M8:O8"/>
    <mergeCell ref="J7:L7"/>
    <mergeCell ref="M7:O7"/>
    <mergeCell ref="AC4:AE4"/>
    <mergeCell ref="R4:S6"/>
    <mergeCell ref="Q3:Q6"/>
    <mergeCell ref="T8:V8"/>
    <mergeCell ref="W8:Y8"/>
    <mergeCell ref="Z8:AB8"/>
    <mergeCell ref="AC8:AE8"/>
    <mergeCell ref="T7:V7"/>
    <mergeCell ref="W7:Y7"/>
    <mergeCell ref="Z7:AB7"/>
    <mergeCell ref="AC7:AE7"/>
    <mergeCell ref="Z4:AB4"/>
    <mergeCell ref="B1:P1"/>
    <mergeCell ref="A3:B6"/>
    <mergeCell ref="C3:C6"/>
    <mergeCell ref="D3:O3"/>
    <mergeCell ref="P3:P6"/>
    <mergeCell ref="D4:F4"/>
    <mergeCell ref="G4:I4"/>
    <mergeCell ref="J4:L4"/>
    <mergeCell ref="M4:O4"/>
  </mergeCells>
  <pageMargins left="0.23622047244094491" right="0.23622047244094491" top="0.74803149606299213" bottom="0.74803149606299213" header="0.31496062992125984" footer="0.31496062992125984"/>
  <pageSetup paperSize="9" scale="41" fitToHeight="0" orientation="landscape" horizontalDpi="0" verticalDpi="0" r:id="rId1"/>
  <headerFooter>
    <oddFooter>&amp;C&amp;"TH SarabunPSK,ธรรมดา"&amp;16&amp;P/&amp;N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Layout" topLeftCell="A16" zoomScaleNormal="100" workbookViewId="0">
      <selection activeCell="V12" sqref="V12"/>
    </sheetView>
  </sheetViews>
  <sheetFormatPr defaultRowHeight="14.25" x14ac:dyDescent="0.2"/>
  <cols>
    <col min="1" max="1" width="2.375" customWidth="1"/>
    <col min="2" max="2" width="33.25" customWidth="1"/>
  </cols>
  <sheetData>
    <row r="1" spans="1:16" ht="21" x14ac:dyDescent="0.2">
      <c r="A1" s="73"/>
      <c r="B1" s="1890" t="s">
        <v>143</v>
      </c>
      <c r="C1" s="1890"/>
      <c r="D1" s="1890"/>
      <c r="E1" s="1890"/>
      <c r="F1" s="1890"/>
      <c r="G1" s="1890"/>
      <c r="H1" s="1890"/>
      <c r="I1" s="1890"/>
      <c r="J1" s="1890"/>
      <c r="K1" s="1890"/>
      <c r="L1" s="1890"/>
      <c r="M1" s="1890"/>
      <c r="N1" s="1890"/>
      <c r="O1" s="1890"/>
      <c r="P1" s="1890"/>
    </row>
    <row r="2" spans="1:16" ht="21" x14ac:dyDescent="0.2">
      <c r="A2" s="68"/>
      <c r="B2" s="69"/>
      <c r="C2" s="70"/>
      <c r="D2" s="71"/>
      <c r="E2" s="98" t="s">
        <v>133</v>
      </c>
      <c r="F2" s="72"/>
      <c r="G2" s="72"/>
      <c r="H2" s="72"/>
      <c r="I2" s="72"/>
      <c r="J2" s="72"/>
      <c r="K2" s="72"/>
      <c r="L2" s="72"/>
      <c r="M2" s="72"/>
      <c r="N2" s="71"/>
      <c r="O2" s="71"/>
      <c r="P2" s="74" t="s">
        <v>134</v>
      </c>
    </row>
    <row r="3" spans="1:16" ht="21" x14ac:dyDescent="0.2">
      <c r="A3" s="1891" t="s">
        <v>135</v>
      </c>
      <c r="B3" s="1892"/>
      <c r="C3" s="1897" t="s">
        <v>136</v>
      </c>
      <c r="D3" s="1858" t="s">
        <v>144</v>
      </c>
      <c r="E3" s="1859"/>
      <c r="F3" s="1859"/>
      <c r="G3" s="1859"/>
      <c r="H3" s="1859"/>
      <c r="I3" s="1859"/>
      <c r="J3" s="1859"/>
      <c r="K3" s="1859"/>
      <c r="L3" s="1859"/>
      <c r="M3" s="1859"/>
      <c r="N3" s="1859"/>
      <c r="O3" s="1860"/>
      <c r="P3" s="1900" t="s">
        <v>138</v>
      </c>
    </row>
    <row r="4" spans="1:16" ht="21" x14ac:dyDescent="0.2">
      <c r="A4" s="1893"/>
      <c r="B4" s="1894"/>
      <c r="C4" s="1898"/>
      <c r="D4" s="1864" t="s">
        <v>42</v>
      </c>
      <c r="E4" s="1864"/>
      <c r="F4" s="1864"/>
      <c r="G4" s="1864" t="s">
        <v>43</v>
      </c>
      <c r="H4" s="1864"/>
      <c r="I4" s="1864"/>
      <c r="J4" s="1864" t="s">
        <v>44</v>
      </c>
      <c r="K4" s="1864"/>
      <c r="L4" s="1864"/>
      <c r="M4" s="1864" t="s">
        <v>45</v>
      </c>
      <c r="N4" s="1864"/>
      <c r="O4" s="1864"/>
      <c r="P4" s="1901"/>
    </row>
    <row r="5" spans="1:16" ht="21" x14ac:dyDescent="0.2">
      <c r="A5" s="1893"/>
      <c r="B5" s="1894"/>
      <c r="C5" s="1898"/>
      <c r="D5" s="91" t="s">
        <v>50</v>
      </c>
      <c r="E5" s="90" t="s">
        <v>51</v>
      </c>
      <c r="F5" s="90" t="s">
        <v>52</v>
      </c>
      <c r="G5" s="90" t="s">
        <v>53</v>
      </c>
      <c r="H5" s="90" t="s">
        <v>54</v>
      </c>
      <c r="I5" s="90" t="s">
        <v>55</v>
      </c>
      <c r="J5" s="90" t="s">
        <v>56</v>
      </c>
      <c r="K5" s="90" t="s">
        <v>57</v>
      </c>
      <c r="L5" s="90" t="s">
        <v>58</v>
      </c>
      <c r="M5" s="90" t="s">
        <v>59</v>
      </c>
      <c r="N5" s="90" t="s">
        <v>60</v>
      </c>
      <c r="O5" s="90" t="s">
        <v>61</v>
      </c>
      <c r="P5" s="1901"/>
    </row>
    <row r="6" spans="1:16" ht="21" x14ac:dyDescent="0.2">
      <c r="A6" s="1895"/>
      <c r="B6" s="1896"/>
      <c r="C6" s="1899"/>
      <c r="D6" s="92">
        <v>62</v>
      </c>
      <c r="E6" s="92">
        <v>62</v>
      </c>
      <c r="F6" s="92">
        <v>62</v>
      </c>
      <c r="G6" s="92">
        <v>63</v>
      </c>
      <c r="H6" s="92">
        <v>63</v>
      </c>
      <c r="I6" s="92">
        <v>63</v>
      </c>
      <c r="J6" s="92">
        <v>62</v>
      </c>
      <c r="K6" s="92">
        <v>62</v>
      </c>
      <c r="L6" s="92">
        <v>62</v>
      </c>
      <c r="M6" s="92">
        <v>62</v>
      </c>
      <c r="N6" s="92">
        <v>62</v>
      </c>
      <c r="O6" s="92">
        <v>62</v>
      </c>
      <c r="P6" s="1902"/>
    </row>
    <row r="7" spans="1:16" ht="18.75" x14ac:dyDescent="0.2">
      <c r="A7" s="78"/>
      <c r="B7" s="79" t="s">
        <v>139</v>
      </c>
      <c r="C7" s="85">
        <v>0</v>
      </c>
      <c r="D7" s="85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0"/>
    </row>
    <row r="8" spans="1:16" ht="21" x14ac:dyDescent="0.35">
      <c r="A8" s="20">
        <v>1</v>
      </c>
      <c r="B8" s="11" t="s">
        <v>112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1"/>
    </row>
    <row r="9" spans="1:16" ht="21" x14ac:dyDescent="0.35">
      <c r="A9" s="18"/>
      <c r="B9" s="12" t="s">
        <v>113</v>
      </c>
      <c r="C9" s="87">
        <v>0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77"/>
    </row>
    <row r="10" spans="1:16" ht="21" x14ac:dyDescent="0.35">
      <c r="A10" s="18"/>
      <c r="B10" s="12" t="s">
        <v>114</v>
      </c>
      <c r="C10" s="87">
        <v>0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77"/>
    </row>
    <row r="11" spans="1:16" ht="21" x14ac:dyDescent="0.35">
      <c r="A11" s="18"/>
      <c r="B11" s="12"/>
      <c r="C11" s="87">
        <v>0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77"/>
    </row>
    <row r="12" spans="1:16" ht="21" x14ac:dyDescent="0.35">
      <c r="A12" s="20">
        <v>2</v>
      </c>
      <c r="B12" s="11" t="s">
        <v>115</v>
      </c>
      <c r="C12" s="87">
        <v>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77"/>
    </row>
    <row r="13" spans="1:16" ht="21" x14ac:dyDescent="0.35">
      <c r="A13" s="18"/>
      <c r="B13" s="12" t="s">
        <v>113</v>
      </c>
      <c r="C13" s="87">
        <v>0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77"/>
    </row>
    <row r="14" spans="1:16" ht="21" x14ac:dyDescent="0.35">
      <c r="A14" s="93"/>
      <c r="B14" s="12" t="s">
        <v>114</v>
      </c>
      <c r="C14" s="87">
        <v>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77"/>
    </row>
    <row r="15" spans="1:16" ht="21" x14ac:dyDescent="0.35">
      <c r="A15" s="75"/>
      <c r="B15" s="97"/>
      <c r="C15" s="87">
        <v>0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77"/>
    </row>
    <row r="16" spans="1:16" ht="21" x14ac:dyDescent="0.35">
      <c r="A16" s="76">
        <v>3</v>
      </c>
      <c r="B16" s="14" t="s">
        <v>116</v>
      </c>
      <c r="C16" s="87">
        <v>0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77"/>
    </row>
    <row r="17" spans="1:16" ht="21" x14ac:dyDescent="0.35">
      <c r="A17" s="75"/>
      <c r="B17" s="12" t="s">
        <v>113</v>
      </c>
      <c r="C17" s="87">
        <v>0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77"/>
    </row>
    <row r="18" spans="1:16" ht="21" x14ac:dyDescent="0.35">
      <c r="A18" s="75"/>
      <c r="B18" s="12" t="s">
        <v>114</v>
      </c>
      <c r="C18" s="87">
        <v>0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77"/>
    </row>
    <row r="19" spans="1:16" ht="21" x14ac:dyDescent="0.35">
      <c r="A19" s="75"/>
      <c r="B19" s="97"/>
      <c r="C19" s="87">
        <v>0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77"/>
    </row>
    <row r="20" spans="1:16" ht="21" x14ac:dyDescent="0.35">
      <c r="A20" s="76">
        <v>4</v>
      </c>
      <c r="B20" s="14" t="s">
        <v>117</v>
      </c>
      <c r="C20" s="87">
        <v>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77"/>
    </row>
    <row r="21" spans="1:16" ht="21" x14ac:dyDescent="0.35">
      <c r="A21" s="75"/>
      <c r="B21" s="12" t="s">
        <v>113</v>
      </c>
      <c r="C21" s="87">
        <v>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77"/>
    </row>
    <row r="22" spans="1:16" ht="21" x14ac:dyDescent="0.35">
      <c r="A22" s="75"/>
      <c r="B22" s="94" t="s">
        <v>114</v>
      </c>
      <c r="C22" s="87">
        <v>0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77"/>
    </row>
    <row r="23" spans="1:16" ht="21" x14ac:dyDescent="0.35">
      <c r="A23" s="82"/>
      <c r="B23" s="95"/>
      <c r="C23" s="87">
        <v>0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77"/>
    </row>
    <row r="24" spans="1:16" ht="21.75" thickBot="1" x14ac:dyDescent="0.4">
      <c r="A24" s="104"/>
      <c r="B24" s="96"/>
      <c r="C24" s="100">
        <v>0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</row>
    <row r="25" spans="1:16" ht="18.75" thickTop="1" x14ac:dyDescent="0.2">
      <c r="A25" s="1"/>
      <c r="B25" s="1888" t="s">
        <v>145</v>
      </c>
      <c r="C25" s="1889"/>
      <c r="D25" s="1889"/>
      <c r="E25" s="1889"/>
      <c r="F25" s="1889"/>
      <c r="G25" s="1889"/>
      <c r="H25" s="1889"/>
      <c r="I25" s="1889"/>
      <c r="J25" s="1889"/>
      <c r="K25" s="1889"/>
      <c r="L25" s="1889"/>
      <c r="M25" s="1889"/>
      <c r="N25" s="1889"/>
      <c r="O25" s="1889"/>
      <c r="P25" s="1889"/>
    </row>
    <row r="26" spans="1:16" ht="18" x14ac:dyDescent="0.2">
      <c r="A26" s="1"/>
      <c r="B26" s="22" t="s">
        <v>141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ht="18" x14ac:dyDescent="0.2">
      <c r="A27" s="1"/>
      <c r="B27" s="22" t="s">
        <v>142</v>
      </c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</sheetData>
  <mergeCells count="10">
    <mergeCell ref="B25:P25"/>
    <mergeCell ref="B1:P1"/>
    <mergeCell ref="A3:B6"/>
    <mergeCell ref="C3:C6"/>
    <mergeCell ref="D3:O3"/>
    <mergeCell ref="P3:P6"/>
    <mergeCell ref="D4:F4"/>
    <mergeCell ref="G4:I4"/>
    <mergeCell ref="J4:L4"/>
    <mergeCell ref="M4:O4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3</vt:i4>
      </vt:variant>
    </vt:vector>
  </HeadingPairs>
  <TitlesOfParts>
    <vt:vector size="10" baseType="lpstr">
      <vt:lpstr>แนวทางการจัดทำแผน</vt:lpstr>
      <vt:lpstr>ปฏิบัติงานจังหวัด</vt:lpstr>
      <vt:lpstr>ปฏิบัติงานโครงการ</vt:lpstr>
      <vt:lpstr>อบรมโครงการ</vt:lpstr>
      <vt:lpstr>ต.ย.อบรมโครงการ</vt:lpstr>
      <vt:lpstr>แผนเงินโครงการ</vt:lpstr>
      <vt:lpstr>แผนเงินจังหวัด</vt:lpstr>
      <vt:lpstr>ปฏิบัติงานโครงการ!Print_Titles</vt:lpstr>
      <vt:lpstr>แผนเงินโครงการ!Print_Titles</vt:lpstr>
      <vt:lpstr>อบรมโครงการ!Print_Titles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DOAE</dc:creator>
  <cp:lastModifiedBy>DOAE</cp:lastModifiedBy>
  <cp:lastPrinted>2019-11-26T07:46:57Z</cp:lastPrinted>
  <dcterms:created xsi:type="dcterms:W3CDTF">2019-10-24T02:51:35Z</dcterms:created>
  <dcterms:modified xsi:type="dcterms:W3CDTF">2019-11-26T08:01:32Z</dcterms:modified>
</cp:coreProperties>
</file>